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497" documentId="8_{26302A23-4589-4B4D-A07F-EE03DFF61F83}" xr6:coauthVersionLast="47" xr6:coauthVersionMax="47" xr10:uidLastSave="{99690B0C-84B4-435F-AFC2-2068524BE007}"/>
  <bookViews>
    <workbookView xWindow="28680" yWindow="-120" windowWidth="29040" windowHeight="15720" xr2:uid="{0B20FB9D-A9A1-4D8D-8544-985C185092CE}"/>
  </bookViews>
  <sheets>
    <sheet name="Tasso Fisso" sheetId="4" r:id="rId1"/>
    <sheet name="Tasso Variabile" sheetId="6" r:id="rId2"/>
    <sheet name="Calcolo Rendiment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E3" i="5"/>
  <c r="G16" i="5"/>
  <c r="H16" i="5" s="1"/>
  <c r="B11" i="5" s="1"/>
  <c r="G3" i="5"/>
  <c r="H3" i="5" s="1"/>
  <c r="G14" i="6"/>
  <c r="G13" i="6"/>
  <c r="G12" i="6"/>
  <c r="G11" i="6"/>
  <c r="G10" i="6"/>
  <c r="G9" i="6"/>
  <c r="G8" i="6"/>
  <c r="G7" i="6"/>
  <c r="G6" i="6"/>
  <c r="G5" i="6"/>
  <c r="G4" i="6"/>
  <c r="E4" i="6"/>
  <c r="E5" i="6" s="1"/>
  <c r="G3" i="6"/>
  <c r="G5" i="5"/>
  <c r="H5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4" i="5"/>
  <c r="B10" i="5" l="1"/>
  <c r="E6" i="6"/>
  <c r="H4" i="5"/>
  <c r="E5" i="5"/>
  <c r="F6" i="4"/>
  <c r="F4" i="4"/>
  <c r="E7" i="6" l="1"/>
  <c r="E8" i="6" s="1"/>
  <c r="E9" i="6" s="1"/>
  <c r="E10" i="6" s="1"/>
  <c r="E11" i="6" s="1"/>
  <c r="E12" i="6" s="1"/>
  <c r="E13" i="6" s="1"/>
  <c r="E14" i="6" s="1"/>
  <c r="E15" i="6" s="1"/>
  <c r="E6" i="5"/>
  <c r="E7" i="5" s="1"/>
  <c r="E8" i="5" s="1"/>
  <c r="E9" i="5" s="1"/>
  <c r="E10" i="5" s="1"/>
  <c r="E11" i="5" s="1"/>
  <c r="E12" i="5" s="1"/>
  <c r="E13" i="5" s="1"/>
  <c r="E14" i="5" s="1"/>
  <c r="E15" i="5" s="1"/>
  <c r="E16" i="5" s="1"/>
  <c r="F3" i="4"/>
  <c r="B10" i="4"/>
  <c r="F2" i="4" l="1"/>
  <c r="F10" i="4" s="1"/>
</calcChain>
</file>

<file path=xl/sharedStrings.xml><?xml version="1.0" encoding="utf-8"?>
<sst xmlns="http://schemas.openxmlformats.org/spreadsheetml/2006/main" count="67" uniqueCount="36">
  <si>
    <t>Data</t>
  </si>
  <si>
    <t>Rimborso</t>
  </si>
  <si>
    <t>Data acquisto</t>
  </si>
  <si>
    <t>Data scadenza</t>
  </si>
  <si>
    <t>Rendimento lordo</t>
  </si>
  <si>
    <t>Tasso di Mercato</t>
  </si>
  <si>
    <t>Interesse dell'obbligazione</t>
  </si>
  <si>
    <t>Valore Obbligazione</t>
  </si>
  <si>
    <t>Numero cedole per anno</t>
  </si>
  <si>
    <t>Data variazione</t>
  </si>
  <si>
    <t>Indica la data in cui ci si trova</t>
  </si>
  <si>
    <t>Data di scadenza dell'obbligazione</t>
  </si>
  <si>
    <t>Tasso di interesse dell'obbligazione</t>
  </si>
  <si>
    <t>Numero di cedole annuali dell'obbligazione, ad esempio 2 per i BTP</t>
  </si>
  <si>
    <t>Indica il tasso di mercato vigente</t>
  </si>
  <si>
    <t>Questo è il valore che l'obbligazione dovrebbe valere</t>
  </si>
  <si>
    <t>Come varia il valore di un'obbligazione al variare dei tassi</t>
  </si>
  <si>
    <t>Prezzo Acquisto</t>
  </si>
  <si>
    <t>Tasso di rendimento dell'obbligazione (a tasso fisso)</t>
  </si>
  <si>
    <t>Data Acquisto</t>
  </si>
  <si>
    <t>Indica la data di inizio</t>
  </si>
  <si>
    <t>Flusso</t>
  </si>
  <si>
    <t>Interesse</t>
  </si>
  <si>
    <t>3Y 3.25% 
+ 3Y 4%</t>
  </si>
  <si>
    <t>Tassazione</t>
  </si>
  <si>
    <t>12.5% per titoli di stato europei, 26% per tutto il resto</t>
  </si>
  <si>
    <t>Flusso Netto</t>
  </si>
  <si>
    <t>Tasso interno di Rendimento al lordo delle tasse</t>
  </si>
  <si>
    <t>Tasso interno di rendimento al netto delle tasse</t>
  </si>
  <si>
    <t>Tasso interno di rend. Lordo</t>
  </si>
  <si>
    <t>Tasso interno di rend. Netto</t>
  </si>
  <si>
    <t>Questo è il valore che l'obbligazione dovrebbe valere in base al tasso e ai flussi</t>
  </si>
  <si>
    <t>Valore acquisto obbligazione</t>
  </si>
  <si>
    <t>Calcolo rendimento di un'obbligazione</t>
  </si>
  <si>
    <t>La quota di capitale rimborsato alla fine, solitamente è 100 pari al totale</t>
  </si>
  <si>
    <t>Come calcolare il rendimento di un'obbligazione a tassi variabili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</si>
</sst>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b/>
      <sz val="11"/>
      <color rgb="FFFF0000"/>
      <name val="Aptos Narrow"/>
      <family val="2"/>
    </font>
    <font>
      <sz val="11"/>
      <name val="Aptos Narrow"/>
      <family val="2"/>
    </font>
    <font>
      <sz val="11"/>
      <color rgb="FF0070C0"/>
      <name val="Aptos Narrow"/>
      <family val="2"/>
    </font>
    <font>
      <b/>
      <sz val="11"/>
      <color rgb="FFC00000"/>
      <name val="Aptos Narrow"/>
      <family val="2"/>
    </font>
    <font>
      <sz val="8"/>
      <color theme="1"/>
      <name val="Aptos Narrow"/>
      <family val="2"/>
    </font>
    <font>
      <b/>
      <sz val="11"/>
      <color theme="1"/>
      <name val="Aptos Narrow"/>
      <family val="2"/>
    </font>
    <font>
      <sz val="10"/>
      <name val="Aptos Narrow"/>
      <family val="2"/>
    </font>
    <font>
      <b/>
      <sz val="10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3" borderId="0" xfId="0" applyFont="1" applyFill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vertical="center"/>
    </xf>
    <xf numFmtId="10" fontId="5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5" borderId="1" xfId="0" applyFont="1" applyFill="1" applyBorder="1" applyAlignment="1">
      <alignment vertical="center"/>
    </xf>
    <xf numFmtId="10" fontId="10" fillId="3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0" fontId="5" fillId="7" borderId="1" xfId="1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" fontId="3" fillId="7" borderId="1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14" fontId="3" fillId="7" borderId="1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0" fontId="9" fillId="0" borderId="1" xfId="1" applyNumberFormat="1" applyFont="1" applyFill="1" applyBorder="1" applyAlignment="1">
      <alignment vertical="center"/>
    </xf>
    <xf numFmtId="10" fontId="3" fillId="7" borderId="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2E57-5C2B-4F1D-A67F-CA96FD40A4A7}">
  <dimension ref="A1:G10"/>
  <sheetViews>
    <sheetView tabSelected="1" zoomScale="130" zoomScaleNormal="130" workbookViewId="0">
      <selection activeCell="E1" sqref="E1:G1"/>
    </sheetView>
  </sheetViews>
  <sheetFormatPr defaultColWidth="9.140625" defaultRowHeight="15" x14ac:dyDescent="0.25"/>
  <cols>
    <col min="1" max="1" width="27.7109375" style="2" customWidth="1"/>
    <col min="2" max="2" width="11.5703125" style="5" customWidth="1"/>
    <col min="3" max="3" width="30.42578125" style="6" customWidth="1"/>
    <col min="4" max="4" width="3" style="2" customWidth="1"/>
    <col min="5" max="5" width="27.7109375" style="2" customWidth="1"/>
    <col min="6" max="6" width="11.7109375" style="5" customWidth="1"/>
    <col min="7" max="7" width="30.28515625" style="2" customWidth="1"/>
    <col min="8" max="16384" width="9.140625" style="2"/>
  </cols>
  <sheetData>
    <row r="1" spans="1:7" s="13" customFormat="1" ht="33.75" customHeight="1" x14ac:dyDescent="0.25">
      <c r="A1" s="38" t="s">
        <v>16</v>
      </c>
      <c r="B1" s="38"/>
      <c r="C1" s="38"/>
      <c r="E1" s="39" t="s">
        <v>33</v>
      </c>
      <c r="F1" s="39"/>
      <c r="G1" s="39"/>
    </row>
    <row r="2" spans="1:7" ht="24" customHeight="1" x14ac:dyDescent="0.25">
      <c r="A2" s="8" t="s">
        <v>9</v>
      </c>
      <c r="B2" s="30">
        <v>45292</v>
      </c>
      <c r="C2" s="7" t="s">
        <v>10</v>
      </c>
      <c r="E2" s="1" t="s">
        <v>2</v>
      </c>
      <c r="F2" s="31">
        <f>B2</f>
        <v>45292</v>
      </c>
      <c r="G2" s="7" t="s">
        <v>10</v>
      </c>
    </row>
    <row r="3" spans="1:7" ht="24" customHeight="1" x14ac:dyDescent="0.25">
      <c r="A3" s="8" t="s">
        <v>3</v>
      </c>
      <c r="B3" s="30">
        <v>46752</v>
      </c>
      <c r="C3" s="7" t="s">
        <v>11</v>
      </c>
      <c r="E3" s="1" t="s">
        <v>3</v>
      </c>
      <c r="F3" s="31">
        <f>B3</f>
        <v>46752</v>
      </c>
      <c r="G3" s="7" t="s">
        <v>11</v>
      </c>
    </row>
    <row r="4" spans="1:7" ht="24" customHeight="1" x14ac:dyDescent="0.25">
      <c r="A4" s="8" t="s">
        <v>6</v>
      </c>
      <c r="B4" s="26">
        <v>0.03</v>
      </c>
      <c r="C4" s="7" t="s">
        <v>12</v>
      </c>
      <c r="E4" s="8" t="s">
        <v>6</v>
      </c>
      <c r="F4" s="32">
        <f>B4</f>
        <v>0.03</v>
      </c>
      <c r="G4" s="7" t="s">
        <v>12</v>
      </c>
    </row>
    <row r="5" spans="1:7" ht="24" customHeight="1" x14ac:dyDescent="0.25">
      <c r="A5" s="8" t="s">
        <v>1</v>
      </c>
      <c r="B5" s="11">
        <v>100</v>
      </c>
      <c r="C5" s="7" t="s">
        <v>34</v>
      </c>
      <c r="E5" s="8" t="s">
        <v>1</v>
      </c>
      <c r="F5" s="33">
        <v>100</v>
      </c>
      <c r="G5" s="7" t="s">
        <v>34</v>
      </c>
    </row>
    <row r="6" spans="1:7" ht="24" customHeight="1" x14ac:dyDescent="0.25">
      <c r="A6" s="8" t="s">
        <v>8</v>
      </c>
      <c r="B6" s="28">
        <v>1</v>
      </c>
      <c r="C6" s="7" t="s">
        <v>13</v>
      </c>
      <c r="E6" s="8" t="s">
        <v>8</v>
      </c>
      <c r="F6" s="34">
        <f>B6</f>
        <v>1</v>
      </c>
      <c r="G6" s="7" t="s">
        <v>13</v>
      </c>
    </row>
    <row r="7" spans="1:7" ht="24" customHeight="1" x14ac:dyDescent="0.25">
      <c r="A7" s="3"/>
    </row>
    <row r="8" spans="1:7" ht="24" customHeight="1" x14ac:dyDescent="0.25">
      <c r="A8" s="8" t="s">
        <v>5</v>
      </c>
      <c r="B8" s="26">
        <v>0.04</v>
      </c>
      <c r="C8" s="7" t="s">
        <v>14</v>
      </c>
      <c r="E8" s="12" t="s">
        <v>17</v>
      </c>
      <c r="F8" s="29">
        <v>96.37</v>
      </c>
      <c r="G8" s="7" t="s">
        <v>14</v>
      </c>
    </row>
    <row r="9" spans="1:7" ht="24" customHeight="1" x14ac:dyDescent="0.25">
      <c r="E9" s="3"/>
      <c r="G9" s="4"/>
    </row>
    <row r="10" spans="1:7" ht="24" customHeight="1" x14ac:dyDescent="0.25">
      <c r="A10" s="12" t="s">
        <v>7</v>
      </c>
      <c r="B10" s="27">
        <f>PRICE(B2,B3,B4,B8,B5,B6)</f>
        <v>96.372271192787764</v>
      </c>
      <c r="C10" s="7" t="s">
        <v>15</v>
      </c>
      <c r="E10" s="14" t="s">
        <v>4</v>
      </c>
      <c r="F10" s="35">
        <f>YIELD(F2,F3,F4,F8,F5,F6)</f>
        <v>4.0006411983019886E-2</v>
      </c>
      <c r="G10" s="7" t="s">
        <v>18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560B-7D27-4078-A27F-254BF12F583A}">
  <dimension ref="A1:G17"/>
  <sheetViews>
    <sheetView zoomScale="130" zoomScaleNormal="130" workbookViewId="0">
      <selection activeCell="B8" sqref="B8"/>
    </sheetView>
  </sheetViews>
  <sheetFormatPr defaultColWidth="9.140625" defaultRowHeight="15" x14ac:dyDescent="0.25"/>
  <cols>
    <col min="1" max="1" width="27.7109375" style="2" bestFit="1" customWidth="1"/>
    <col min="2" max="2" width="11.7109375" style="5" customWidth="1"/>
    <col min="3" max="3" width="30.28515625" style="6" customWidth="1"/>
    <col min="4" max="4" width="5.28515625" style="6" customWidth="1"/>
    <col min="5" max="7" width="11" style="6" customWidth="1"/>
    <col min="8" max="16384" width="9.140625" style="2"/>
  </cols>
  <sheetData>
    <row r="1" spans="1:7" s="13" customFormat="1" ht="33.75" customHeight="1" x14ac:dyDescent="0.25">
      <c r="A1" s="40" t="s">
        <v>16</v>
      </c>
      <c r="B1" s="41"/>
      <c r="C1" s="41"/>
      <c r="D1" s="41"/>
      <c r="E1" s="41"/>
      <c r="F1" s="41"/>
      <c r="G1" s="41"/>
    </row>
    <row r="2" spans="1:7" ht="24.75" customHeight="1" x14ac:dyDescent="0.25">
      <c r="A2" s="8" t="s">
        <v>19</v>
      </c>
      <c r="B2" s="9">
        <v>45356</v>
      </c>
      <c r="C2" s="7" t="s">
        <v>20</v>
      </c>
      <c r="E2" s="22" t="s">
        <v>0</v>
      </c>
      <c r="F2" s="22" t="s">
        <v>22</v>
      </c>
      <c r="G2" s="22" t="s">
        <v>21</v>
      </c>
    </row>
    <row r="3" spans="1:7" ht="24.75" customHeight="1" x14ac:dyDescent="0.25">
      <c r="A3" s="8" t="s">
        <v>3</v>
      </c>
      <c r="B3" s="9">
        <v>47547</v>
      </c>
      <c r="C3" s="7" t="s">
        <v>11</v>
      </c>
      <c r="E3" s="16">
        <v>45540</v>
      </c>
      <c r="F3" s="17">
        <v>3.2500000000000001E-2</v>
      </c>
      <c r="G3" s="21">
        <f t="shared" ref="G3:G14" si="0">100*F3/2</f>
        <v>1.625</v>
      </c>
    </row>
    <row r="4" spans="1:7" ht="24.75" customHeight="1" x14ac:dyDescent="0.25">
      <c r="A4" s="8" t="s">
        <v>6</v>
      </c>
      <c r="B4" s="15" t="s">
        <v>23</v>
      </c>
      <c r="C4" s="7" t="s">
        <v>12</v>
      </c>
      <c r="E4" s="16">
        <f t="shared" ref="E4:E14" si="1">DATE(YEAR(E3),MONTH(E3)+6,DAY(E3))</f>
        <v>45721</v>
      </c>
      <c r="F4" s="17">
        <v>3.2500000000000001E-2</v>
      </c>
      <c r="G4" s="21">
        <f t="shared" si="0"/>
        <v>1.625</v>
      </c>
    </row>
    <row r="5" spans="1:7" ht="24.75" customHeight="1" x14ac:dyDescent="0.25">
      <c r="E5" s="16">
        <f t="shared" si="1"/>
        <v>45905</v>
      </c>
      <c r="F5" s="17">
        <v>3.2500000000000001E-2</v>
      </c>
      <c r="G5" s="21">
        <f t="shared" si="0"/>
        <v>1.625</v>
      </c>
    </row>
    <row r="6" spans="1:7" ht="24.75" customHeight="1" x14ac:dyDescent="0.25">
      <c r="A6" s="8" t="s">
        <v>5</v>
      </c>
      <c r="B6" s="26">
        <v>3.7499999999999999E-2</v>
      </c>
      <c r="C6" s="7" t="s">
        <v>14</v>
      </c>
      <c r="E6" s="16">
        <f t="shared" si="1"/>
        <v>46086</v>
      </c>
      <c r="F6" s="17">
        <v>3.2500000000000001E-2</v>
      </c>
      <c r="G6" s="21">
        <f t="shared" si="0"/>
        <v>1.625</v>
      </c>
    </row>
    <row r="7" spans="1:7" ht="24.75" customHeight="1" x14ac:dyDescent="0.25">
      <c r="E7" s="16">
        <f t="shared" si="1"/>
        <v>46270</v>
      </c>
      <c r="F7" s="17">
        <v>3.2500000000000001E-2</v>
      </c>
      <c r="G7" s="21">
        <f t="shared" si="0"/>
        <v>1.625</v>
      </c>
    </row>
    <row r="8" spans="1:7" ht="24.75" customHeight="1" x14ac:dyDescent="0.25">
      <c r="A8" s="12" t="s">
        <v>7</v>
      </c>
      <c r="B8" s="27">
        <f>XNPV(B6,G3:G15,E3:E15)</f>
        <v>101.25843467816492</v>
      </c>
      <c r="C8" s="7" t="s">
        <v>31</v>
      </c>
      <c r="E8" s="16">
        <f t="shared" si="1"/>
        <v>46451</v>
      </c>
      <c r="F8" s="17">
        <v>3.2500000000000001E-2</v>
      </c>
      <c r="G8" s="21">
        <f t="shared" si="0"/>
        <v>1.625</v>
      </c>
    </row>
    <row r="9" spans="1:7" ht="24.75" customHeight="1" x14ac:dyDescent="0.25">
      <c r="E9" s="16">
        <f t="shared" si="1"/>
        <v>46635</v>
      </c>
      <c r="F9" s="17">
        <v>0.04</v>
      </c>
      <c r="G9" s="21">
        <f t="shared" si="0"/>
        <v>2</v>
      </c>
    </row>
    <row r="10" spans="1:7" ht="24.75" customHeight="1" x14ac:dyDescent="0.25">
      <c r="E10" s="16">
        <f t="shared" si="1"/>
        <v>46817</v>
      </c>
      <c r="F10" s="17">
        <v>0.04</v>
      </c>
      <c r="G10" s="21">
        <f t="shared" si="0"/>
        <v>2</v>
      </c>
    </row>
    <row r="11" spans="1:7" ht="24.75" customHeight="1" x14ac:dyDescent="0.25">
      <c r="E11" s="16">
        <f t="shared" si="1"/>
        <v>47001</v>
      </c>
      <c r="F11" s="17">
        <v>0.04</v>
      </c>
      <c r="G11" s="21">
        <f t="shared" si="0"/>
        <v>2</v>
      </c>
    </row>
    <row r="12" spans="1:7" ht="24.75" customHeight="1" x14ac:dyDescent="0.25">
      <c r="E12" s="16">
        <f t="shared" si="1"/>
        <v>47182</v>
      </c>
      <c r="F12" s="17">
        <v>0.04</v>
      </c>
      <c r="G12" s="21">
        <f t="shared" si="0"/>
        <v>2</v>
      </c>
    </row>
    <row r="13" spans="1:7" ht="24.75" customHeight="1" x14ac:dyDescent="0.25">
      <c r="E13" s="16">
        <f t="shared" si="1"/>
        <v>47366</v>
      </c>
      <c r="F13" s="17">
        <v>0.04</v>
      </c>
      <c r="G13" s="21">
        <f t="shared" si="0"/>
        <v>2</v>
      </c>
    </row>
    <row r="14" spans="1:7" ht="24.75" customHeight="1" x14ac:dyDescent="0.25">
      <c r="E14" s="16">
        <f t="shared" si="1"/>
        <v>47547</v>
      </c>
      <c r="F14" s="17">
        <v>0.04</v>
      </c>
      <c r="G14" s="21">
        <f t="shared" si="0"/>
        <v>2</v>
      </c>
    </row>
    <row r="15" spans="1:7" ht="24.75" customHeight="1" x14ac:dyDescent="0.25">
      <c r="E15" s="16">
        <f>E14</f>
        <v>47547</v>
      </c>
      <c r="F15" s="17"/>
      <c r="G15" s="21">
        <v>100</v>
      </c>
    </row>
    <row r="16" spans="1:7" ht="24" customHeight="1" x14ac:dyDescent="0.25"/>
    <row r="17" ht="24" customHeight="1" x14ac:dyDescent="0.25"/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65D6-C53D-41C9-914E-B2F04973EFD3}">
  <dimension ref="A1:H16"/>
  <sheetViews>
    <sheetView zoomScale="130" zoomScaleNormal="130" workbookViewId="0">
      <selection activeCell="B10" sqref="B10"/>
    </sheetView>
  </sheetViews>
  <sheetFormatPr defaultColWidth="9.140625" defaultRowHeight="15" x14ac:dyDescent="0.25"/>
  <cols>
    <col min="1" max="1" width="27.7109375" style="2" bestFit="1" customWidth="1"/>
    <col min="2" max="2" width="11.7109375" style="5" customWidth="1"/>
    <col min="3" max="3" width="30.28515625" style="6" customWidth="1"/>
    <col min="4" max="4" width="5.28515625" style="6" customWidth="1"/>
    <col min="5" max="8" width="11" style="6" customWidth="1"/>
    <col min="9" max="16384" width="9.140625" style="2"/>
  </cols>
  <sheetData>
    <row r="1" spans="1:8" s="13" customFormat="1" ht="33.75" customHeight="1" x14ac:dyDescent="0.25">
      <c r="A1" s="42" t="s">
        <v>35</v>
      </c>
      <c r="B1" s="43"/>
      <c r="C1" s="43"/>
      <c r="D1" s="43"/>
      <c r="E1" s="43"/>
      <c r="F1" s="43"/>
      <c r="G1" s="43"/>
      <c r="H1" s="44"/>
    </row>
    <row r="2" spans="1:8" ht="24.75" customHeight="1" x14ac:dyDescent="0.25">
      <c r="A2" s="8" t="s">
        <v>2</v>
      </c>
      <c r="B2" s="9">
        <v>45356</v>
      </c>
      <c r="C2" s="7" t="s">
        <v>20</v>
      </c>
      <c r="E2" s="22" t="s">
        <v>0</v>
      </c>
      <c r="F2" s="22" t="s">
        <v>22</v>
      </c>
      <c r="G2" s="22" t="s">
        <v>21</v>
      </c>
      <c r="H2" s="23" t="s">
        <v>26</v>
      </c>
    </row>
    <row r="3" spans="1:8" ht="24.75" customHeight="1" x14ac:dyDescent="0.25">
      <c r="A3" s="8" t="s">
        <v>3</v>
      </c>
      <c r="B3" s="9">
        <v>47547</v>
      </c>
      <c r="C3" s="7" t="s">
        <v>11</v>
      </c>
      <c r="E3" s="18">
        <f>B2</f>
        <v>45356</v>
      </c>
      <c r="F3" s="19"/>
      <c r="G3" s="20">
        <f>-B7</f>
        <v>-101.26</v>
      </c>
      <c r="H3" s="20">
        <f>G3</f>
        <v>-101.26</v>
      </c>
    </row>
    <row r="4" spans="1:8" ht="24.75" customHeight="1" x14ac:dyDescent="0.25">
      <c r="A4" s="8" t="s">
        <v>6</v>
      </c>
      <c r="B4" s="15" t="s">
        <v>23</v>
      </c>
      <c r="C4" s="7" t="s">
        <v>12</v>
      </c>
      <c r="E4" s="16">
        <v>45540</v>
      </c>
      <c r="F4" s="17">
        <v>3.2500000000000001E-2</v>
      </c>
      <c r="G4" s="21">
        <f>100*F4/2</f>
        <v>1.625</v>
      </c>
      <c r="H4" s="21">
        <f t="shared" ref="H4:H15" si="0">G4*(1-$B$5)</f>
        <v>1.421875</v>
      </c>
    </row>
    <row r="5" spans="1:8" ht="24.75" customHeight="1" x14ac:dyDescent="0.25">
      <c r="A5" s="8" t="s">
        <v>24</v>
      </c>
      <c r="B5" s="36">
        <v>0.125</v>
      </c>
      <c r="C5" s="7" t="s">
        <v>25</v>
      </c>
      <c r="E5" s="16">
        <f t="shared" ref="E5:E15" si="1">DATE(YEAR(E4),MONTH(E4)+6,DAY(E4))</f>
        <v>45721</v>
      </c>
      <c r="F5" s="17">
        <v>3.2500000000000001E-2</v>
      </c>
      <c r="G5" s="21">
        <f t="shared" ref="G5:G15" si="2">100*F5/2</f>
        <v>1.625</v>
      </c>
      <c r="H5" s="21">
        <f t="shared" si="0"/>
        <v>1.421875</v>
      </c>
    </row>
    <row r="6" spans="1:8" ht="24.75" customHeight="1" x14ac:dyDescent="0.25">
      <c r="E6" s="16">
        <f t="shared" si="1"/>
        <v>45905</v>
      </c>
      <c r="F6" s="17">
        <v>3.2500000000000001E-2</v>
      </c>
      <c r="G6" s="21">
        <f t="shared" si="2"/>
        <v>1.625</v>
      </c>
      <c r="H6" s="21">
        <f t="shared" si="0"/>
        <v>1.421875</v>
      </c>
    </row>
    <row r="7" spans="1:8" ht="24.75" customHeight="1" x14ac:dyDescent="0.25">
      <c r="A7" s="12" t="s">
        <v>32</v>
      </c>
      <c r="B7" s="37">
        <v>101.26</v>
      </c>
      <c r="C7" s="7" t="s">
        <v>15</v>
      </c>
      <c r="E7" s="16">
        <f t="shared" si="1"/>
        <v>46086</v>
      </c>
      <c r="F7" s="17">
        <v>3.2500000000000001E-2</v>
      </c>
      <c r="G7" s="21">
        <f t="shared" si="2"/>
        <v>1.625</v>
      </c>
      <c r="H7" s="21">
        <f t="shared" si="0"/>
        <v>1.421875</v>
      </c>
    </row>
    <row r="8" spans="1:8" ht="24.75" customHeight="1" x14ac:dyDescent="0.25">
      <c r="A8" s="8" t="s">
        <v>1</v>
      </c>
      <c r="B8" s="37">
        <v>100</v>
      </c>
      <c r="C8" s="7" t="s">
        <v>14</v>
      </c>
      <c r="E8" s="16">
        <f t="shared" si="1"/>
        <v>46270</v>
      </c>
      <c r="F8" s="17">
        <v>3.2500000000000001E-2</v>
      </c>
      <c r="G8" s="21">
        <f t="shared" si="2"/>
        <v>1.625</v>
      </c>
      <c r="H8" s="21">
        <f t="shared" si="0"/>
        <v>1.421875</v>
      </c>
    </row>
    <row r="9" spans="1:8" ht="24.75" customHeight="1" x14ac:dyDescent="0.25">
      <c r="E9" s="16">
        <f t="shared" si="1"/>
        <v>46451</v>
      </c>
      <c r="F9" s="17">
        <v>3.2500000000000001E-2</v>
      </c>
      <c r="G9" s="21">
        <f t="shared" si="2"/>
        <v>1.625</v>
      </c>
      <c r="H9" s="21">
        <f t="shared" si="0"/>
        <v>1.421875</v>
      </c>
    </row>
    <row r="10" spans="1:8" ht="24.75" customHeight="1" x14ac:dyDescent="0.25">
      <c r="A10" s="24" t="s">
        <v>29</v>
      </c>
      <c r="B10" s="10">
        <f>XIRR(G3:G16,E3:E16)</f>
        <v>3.3991250395774844E-2</v>
      </c>
      <c r="C10" s="7" t="s">
        <v>27</v>
      </c>
      <c r="E10" s="16">
        <f t="shared" si="1"/>
        <v>46635</v>
      </c>
      <c r="F10" s="17">
        <v>0.04</v>
      </c>
      <c r="G10" s="21">
        <f t="shared" si="2"/>
        <v>2</v>
      </c>
      <c r="H10" s="21">
        <f t="shared" si="0"/>
        <v>1.75</v>
      </c>
    </row>
    <row r="11" spans="1:8" ht="24.75" customHeight="1" x14ac:dyDescent="0.25">
      <c r="A11" s="25" t="s">
        <v>30</v>
      </c>
      <c r="B11" s="10">
        <f>XIRR(H3:H16,E3:E16)</f>
        <v>2.946965396404266E-2</v>
      </c>
      <c r="C11" s="7" t="s">
        <v>28</v>
      </c>
      <c r="E11" s="16">
        <f t="shared" si="1"/>
        <v>46817</v>
      </c>
      <c r="F11" s="17">
        <v>0.04</v>
      </c>
      <c r="G11" s="21">
        <f t="shared" si="2"/>
        <v>2</v>
      </c>
      <c r="H11" s="21">
        <f t="shared" si="0"/>
        <v>1.75</v>
      </c>
    </row>
    <row r="12" spans="1:8" ht="24.75" customHeight="1" x14ac:dyDescent="0.25">
      <c r="E12" s="16">
        <f t="shared" si="1"/>
        <v>47001</v>
      </c>
      <c r="F12" s="17">
        <v>0.04</v>
      </c>
      <c r="G12" s="21">
        <f t="shared" si="2"/>
        <v>2</v>
      </c>
      <c r="H12" s="21">
        <f t="shared" si="0"/>
        <v>1.75</v>
      </c>
    </row>
    <row r="13" spans="1:8" ht="24.75" customHeight="1" x14ac:dyDescent="0.25">
      <c r="E13" s="16">
        <f t="shared" si="1"/>
        <v>47182</v>
      </c>
      <c r="F13" s="17">
        <v>0.04</v>
      </c>
      <c r="G13" s="21">
        <f t="shared" si="2"/>
        <v>2</v>
      </c>
      <c r="H13" s="21">
        <f t="shared" si="0"/>
        <v>1.75</v>
      </c>
    </row>
    <row r="14" spans="1:8" ht="24.75" customHeight="1" x14ac:dyDescent="0.25">
      <c r="E14" s="16">
        <f t="shared" si="1"/>
        <v>47366</v>
      </c>
      <c r="F14" s="17">
        <v>0.04</v>
      </c>
      <c r="G14" s="21">
        <f t="shared" si="2"/>
        <v>2</v>
      </c>
      <c r="H14" s="21">
        <f t="shared" si="0"/>
        <v>1.75</v>
      </c>
    </row>
    <row r="15" spans="1:8" ht="24.75" customHeight="1" x14ac:dyDescent="0.25">
      <c r="E15" s="16">
        <f t="shared" si="1"/>
        <v>47547</v>
      </c>
      <c r="F15" s="17">
        <v>0.04</v>
      </c>
      <c r="G15" s="21">
        <f t="shared" si="2"/>
        <v>2</v>
      </c>
      <c r="H15" s="21">
        <f t="shared" si="0"/>
        <v>1.75</v>
      </c>
    </row>
    <row r="16" spans="1:8" ht="24" customHeight="1" x14ac:dyDescent="0.25">
      <c r="E16" s="18">
        <f>E15</f>
        <v>47547</v>
      </c>
      <c r="F16" s="19"/>
      <c r="G16" s="20">
        <f>B8</f>
        <v>100</v>
      </c>
      <c r="H16" s="20">
        <f>G16</f>
        <v>100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Tasso Fisso</vt:lpstr>
      <vt:lpstr>Tasso Variabile</vt:lpstr>
      <vt:lpstr>Calcolo Rendimento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Stefano Fabbri</cp:lastModifiedBy>
  <dcterms:created xsi:type="dcterms:W3CDTF">2022-10-25T08:52:23Z</dcterms:created>
  <dcterms:modified xsi:type="dcterms:W3CDTF">2024-06-06T05:11:40Z</dcterms:modified>
</cp:coreProperties>
</file>