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5150082ea0ffbfd3/Documenti/personale/CapitalMente/Risorse/Excel/"/>
    </mc:Choice>
  </mc:AlternateContent>
  <xr:revisionPtr revIDLastSave="403" documentId="8_{B3A358AA-C91D-4E77-B4BB-7E72B5961B7A}" xr6:coauthVersionLast="47" xr6:coauthVersionMax="47" xr10:uidLastSave="{4C643EF8-8315-4A94-A8CF-5191BECB69BA}"/>
  <bookViews>
    <workbookView xWindow="28680" yWindow="-120" windowWidth="29040" windowHeight="17520" firstSheet="4" activeTab="4" xr2:uid="{2B832C66-5355-4725-8210-786255DC6D5F}"/>
  </bookViews>
  <sheets>
    <sheet name="Libretto di risparmio" sheetId="1" r:id="rId1"/>
    <sheet name="Buoni Postali" sheetId="2" r:id="rId2"/>
    <sheet name="Fondo Pensione" sheetId="6" r:id="rId3"/>
    <sheet name="Conto Titoli Minore" sheetId="3" r:id="rId4"/>
    <sheet name="Conto Titoli Genitore" sheetId="4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" i="1" l="1"/>
  <c r="B24" i="6"/>
  <c r="A5" i="6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D4" i="6"/>
  <c r="C25" i="3"/>
  <c r="C22" i="3"/>
  <c r="C20" i="3"/>
  <c r="C17" i="3"/>
  <c r="C14" i="3"/>
  <c r="C11" i="3"/>
  <c r="C8" i="3"/>
  <c r="B5" i="3"/>
  <c r="B24" i="4"/>
  <c r="A5" i="4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D4" i="4"/>
  <c r="I26" i="2"/>
  <c r="A6" i="3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E4" i="6" l="1"/>
  <c r="C5" i="3"/>
  <c r="E5" i="3" s="1"/>
  <c r="F5" i="3" s="1"/>
  <c r="B25" i="3"/>
  <c r="E4" i="4"/>
  <c r="F4" i="4" s="1"/>
  <c r="C5" i="4" s="1"/>
  <c r="D5" i="4" s="1"/>
  <c r="F4" i="6" l="1"/>
  <c r="C5" i="6" s="1"/>
  <c r="D5" i="6" s="1"/>
  <c r="E5" i="4"/>
  <c r="F5" i="4" s="1"/>
  <c r="C6" i="4" s="1"/>
  <c r="D6" i="4" s="1"/>
  <c r="G5" i="3"/>
  <c r="D6" i="3" s="1"/>
  <c r="B7" i="2"/>
  <c r="I7" i="2" s="1"/>
  <c r="J7" i="2" s="1"/>
  <c r="B6" i="2"/>
  <c r="M6" i="1"/>
  <c r="L5" i="1"/>
  <c r="M5" i="1" s="1"/>
  <c r="E5" i="1"/>
  <c r="F5" i="1"/>
  <c r="B25" i="2"/>
  <c r="G22" i="2"/>
  <c r="G21" i="2"/>
  <c r="F22" i="2"/>
  <c r="F21" i="2"/>
  <c r="F20" i="2"/>
  <c r="F19" i="2"/>
  <c r="F18" i="2"/>
  <c r="G20" i="2"/>
  <c r="F17" i="2"/>
  <c r="E15" i="2"/>
  <c r="E16" i="2"/>
  <c r="E17" i="2"/>
  <c r="E18" i="2"/>
  <c r="E19" i="2"/>
  <c r="E20" i="2"/>
  <c r="E21" i="2"/>
  <c r="E22" i="2"/>
  <c r="E14" i="2"/>
  <c r="D11" i="2"/>
  <c r="D12" i="2" s="1"/>
  <c r="D13" i="2" s="1"/>
  <c r="D14" i="2" s="1"/>
  <c r="D15" i="2" s="1"/>
  <c r="D16" i="2" s="1"/>
  <c r="D17" i="2" s="1"/>
  <c r="D18" i="2" s="1"/>
  <c r="D19" i="2" s="1"/>
  <c r="D20" i="2" s="1"/>
  <c r="D21" i="2" s="1"/>
  <c r="D22" i="2" s="1"/>
  <c r="C8" i="2"/>
  <c r="C9" i="2" s="1"/>
  <c r="C10" i="2" s="1"/>
  <c r="C11" i="2" s="1"/>
  <c r="C12" i="2" s="1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B5" i="2"/>
  <c r="I5" i="2" s="1"/>
  <c r="J5" i="2" s="1"/>
  <c r="A6" i="2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B25" i="1"/>
  <c r="I25" i="1"/>
  <c r="H6" i="1"/>
  <c r="H7" i="1" s="1"/>
  <c r="H8" i="1" s="1"/>
  <c r="H9" i="1" s="1"/>
  <c r="H10" i="1" s="1"/>
  <c r="H11" i="1" s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K5" i="1"/>
  <c r="D5" i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E5" i="6" l="1"/>
  <c r="E6" i="3"/>
  <c r="F6" i="3" s="1"/>
  <c r="E6" i="4"/>
  <c r="F6" i="4"/>
  <c r="C7" i="4" s="1"/>
  <c r="D7" i="4" s="1"/>
  <c r="B8" i="2"/>
  <c r="B9" i="2" s="1"/>
  <c r="J6" i="1"/>
  <c r="K6" i="1" s="1"/>
  <c r="J7" i="1" s="1"/>
  <c r="K7" i="1" s="1"/>
  <c r="C6" i="1"/>
  <c r="D6" i="1" s="1"/>
  <c r="E6" i="1" s="1"/>
  <c r="I6" i="2"/>
  <c r="J6" i="2" s="1"/>
  <c r="I8" i="2"/>
  <c r="J8" i="2" s="1"/>
  <c r="F5" i="6" l="1"/>
  <c r="C6" i="6" s="1"/>
  <c r="D6" i="6" s="1"/>
  <c r="E7" i="4"/>
  <c r="F7" i="4"/>
  <c r="C8" i="4" s="1"/>
  <c r="D8" i="4" s="1"/>
  <c r="G6" i="3"/>
  <c r="D7" i="3" s="1"/>
  <c r="L7" i="1"/>
  <c r="M7" i="1" s="1"/>
  <c r="J8" i="1" s="1"/>
  <c r="K8" i="1" s="1"/>
  <c r="F6" i="1"/>
  <c r="C7" i="1" s="1"/>
  <c r="D7" i="1" s="1"/>
  <c r="E6" i="6" l="1"/>
  <c r="F6" i="6"/>
  <c r="C7" i="6" s="1"/>
  <c r="D7" i="6" s="1"/>
  <c r="E7" i="6"/>
  <c r="E7" i="3"/>
  <c r="F7" i="3" s="1"/>
  <c r="G7" i="3" s="1"/>
  <c r="D8" i="3" s="1"/>
  <c r="E8" i="4"/>
  <c r="F8" i="4" s="1"/>
  <c r="C9" i="4" s="1"/>
  <c r="D9" i="4" s="1"/>
  <c r="L8" i="1"/>
  <c r="M8" i="1" s="1"/>
  <c r="J9" i="1" s="1"/>
  <c r="K9" i="1" s="1"/>
  <c r="E7" i="1"/>
  <c r="F7" i="1"/>
  <c r="C8" i="1" s="1"/>
  <c r="B10" i="2"/>
  <c r="I10" i="2" s="1"/>
  <c r="J10" i="2" s="1"/>
  <c r="I9" i="2"/>
  <c r="J9" i="2" s="1"/>
  <c r="B11" i="2"/>
  <c r="F7" i="6" l="1"/>
  <c r="C8" i="6" s="1"/>
  <c r="D8" i="6" s="1"/>
  <c r="E8" i="3"/>
  <c r="F8" i="3" s="1"/>
  <c r="G8" i="3" s="1"/>
  <c r="D9" i="3" s="1"/>
  <c r="E9" i="4"/>
  <c r="F9" i="4" s="1"/>
  <c r="C10" i="4" s="1"/>
  <c r="D10" i="4" s="1"/>
  <c r="L9" i="1"/>
  <c r="M9" i="1" s="1"/>
  <c r="J10" i="1" s="1"/>
  <c r="K10" i="1" s="1"/>
  <c r="D8" i="1"/>
  <c r="B12" i="2"/>
  <c r="I11" i="2"/>
  <c r="J11" i="2" s="1"/>
  <c r="E8" i="6" l="1"/>
  <c r="E9" i="3"/>
  <c r="F9" i="3" s="1"/>
  <c r="E10" i="4"/>
  <c r="F10" i="4" s="1"/>
  <c r="C11" i="4" s="1"/>
  <c r="D11" i="4" s="1"/>
  <c r="L10" i="1"/>
  <c r="M10" i="1" s="1"/>
  <c r="J11" i="1" s="1"/>
  <c r="K11" i="1" s="1"/>
  <c r="E8" i="1"/>
  <c r="F8" i="1"/>
  <c r="C9" i="1"/>
  <c r="D9" i="1" s="1"/>
  <c r="B13" i="2"/>
  <c r="I12" i="2"/>
  <c r="J12" i="2" s="1"/>
  <c r="F8" i="6" l="1"/>
  <c r="C9" i="6" s="1"/>
  <c r="D9" i="6" s="1"/>
  <c r="E11" i="4"/>
  <c r="F11" i="4" s="1"/>
  <c r="C12" i="4" s="1"/>
  <c r="D12" i="4" s="1"/>
  <c r="G9" i="3"/>
  <c r="D10" i="3" s="1"/>
  <c r="L11" i="1"/>
  <c r="M11" i="1" s="1"/>
  <c r="J12" i="1" s="1"/>
  <c r="K12" i="1" s="1"/>
  <c r="E9" i="1"/>
  <c r="F9" i="1" s="1"/>
  <c r="C10" i="1" s="1"/>
  <c r="D10" i="1" s="1"/>
  <c r="B14" i="2"/>
  <c r="I13" i="2"/>
  <c r="J13" i="2" s="1"/>
  <c r="E9" i="6" l="1"/>
  <c r="E10" i="3"/>
  <c r="F10" i="3" s="1"/>
  <c r="E12" i="4"/>
  <c r="F12" i="4"/>
  <c r="C13" i="4" s="1"/>
  <c r="D13" i="4" s="1"/>
  <c r="L12" i="1"/>
  <c r="M12" i="1"/>
  <c r="J13" i="1" s="1"/>
  <c r="K13" i="1" s="1"/>
  <c r="E10" i="1"/>
  <c r="F10" i="1"/>
  <c r="C11" i="1"/>
  <c r="D11" i="1" s="1"/>
  <c r="B15" i="2"/>
  <c r="I14" i="2"/>
  <c r="J14" i="2" s="1"/>
  <c r="F9" i="6" l="1"/>
  <c r="C10" i="6" s="1"/>
  <c r="D10" i="6" s="1"/>
  <c r="E13" i="4"/>
  <c r="F13" i="4"/>
  <c r="C14" i="4" s="1"/>
  <c r="D14" i="4" s="1"/>
  <c r="G10" i="3"/>
  <c r="D11" i="3" s="1"/>
  <c r="L13" i="1"/>
  <c r="M13" i="1"/>
  <c r="J14" i="1" s="1"/>
  <c r="K14" i="1" s="1"/>
  <c r="E11" i="1"/>
  <c r="F11" i="1" s="1"/>
  <c r="C12" i="1" s="1"/>
  <c r="D12" i="1" s="1"/>
  <c r="B16" i="2"/>
  <c r="I15" i="2"/>
  <c r="J15" i="2" s="1"/>
  <c r="E10" i="6" l="1"/>
  <c r="F10" i="6" s="1"/>
  <c r="C11" i="6" s="1"/>
  <c r="D11" i="6" s="1"/>
  <c r="E11" i="3"/>
  <c r="F11" i="3" s="1"/>
  <c r="E14" i="4"/>
  <c r="F14" i="4"/>
  <c r="C15" i="4" s="1"/>
  <c r="D15" i="4" s="1"/>
  <c r="L14" i="1"/>
  <c r="M14" i="1"/>
  <c r="J15" i="1" s="1"/>
  <c r="K15" i="1" s="1"/>
  <c r="E12" i="1"/>
  <c r="F12" i="1" s="1"/>
  <c r="C13" i="1" s="1"/>
  <c r="D13" i="1" s="1"/>
  <c r="B17" i="2"/>
  <c r="I16" i="2"/>
  <c r="J16" i="2" s="1"/>
  <c r="E11" i="6" l="1"/>
  <c r="E15" i="4"/>
  <c r="F15" i="4" s="1"/>
  <c r="C16" i="4" s="1"/>
  <c r="D16" i="4" s="1"/>
  <c r="G11" i="3"/>
  <c r="D12" i="3" s="1"/>
  <c r="L15" i="1"/>
  <c r="M15" i="1"/>
  <c r="J16" i="1" s="1"/>
  <c r="K16" i="1" s="1"/>
  <c r="E13" i="1"/>
  <c r="F13" i="1" s="1"/>
  <c r="C14" i="1" s="1"/>
  <c r="D14" i="1" s="1"/>
  <c r="B18" i="2"/>
  <c r="I17" i="2"/>
  <c r="J17" i="2" s="1"/>
  <c r="F11" i="6" l="1"/>
  <c r="C12" i="6" s="1"/>
  <c r="D12" i="6" s="1"/>
  <c r="E12" i="3"/>
  <c r="F12" i="3" s="1"/>
  <c r="E16" i="4"/>
  <c r="F16" i="4" s="1"/>
  <c r="C17" i="4" s="1"/>
  <c r="D17" i="4" s="1"/>
  <c r="L16" i="1"/>
  <c r="M16" i="1" s="1"/>
  <c r="J17" i="1" s="1"/>
  <c r="K17" i="1" s="1"/>
  <c r="E14" i="1"/>
  <c r="F14" i="1" s="1"/>
  <c r="C15" i="1" s="1"/>
  <c r="B19" i="2"/>
  <c r="I18" i="2"/>
  <c r="J18" i="2" s="1"/>
  <c r="E12" i="6" l="1"/>
  <c r="E17" i="4"/>
  <c r="F17" i="4" s="1"/>
  <c r="C18" i="4" s="1"/>
  <c r="D18" i="4" s="1"/>
  <c r="G12" i="3"/>
  <c r="D13" i="3" s="1"/>
  <c r="L17" i="1"/>
  <c r="M17" i="1"/>
  <c r="J18" i="1" s="1"/>
  <c r="K18" i="1" s="1"/>
  <c r="D15" i="1"/>
  <c r="B20" i="2"/>
  <c r="I19" i="2"/>
  <c r="J19" i="2" s="1"/>
  <c r="F12" i="6" l="1"/>
  <c r="C13" i="6" s="1"/>
  <c r="D13" i="6" s="1"/>
  <c r="E13" i="3"/>
  <c r="F13" i="3" s="1"/>
  <c r="E18" i="4"/>
  <c r="F18" i="4" s="1"/>
  <c r="C19" i="4" s="1"/>
  <c r="D19" i="4" s="1"/>
  <c r="L18" i="1"/>
  <c r="M18" i="1" s="1"/>
  <c r="J19" i="1" s="1"/>
  <c r="K19" i="1" s="1"/>
  <c r="E15" i="1"/>
  <c r="F15" i="1" s="1"/>
  <c r="C16" i="1" s="1"/>
  <c r="D16" i="1" s="1"/>
  <c r="B21" i="2"/>
  <c r="I20" i="2"/>
  <c r="J20" i="2" s="1"/>
  <c r="E13" i="6" l="1"/>
  <c r="F13" i="6" s="1"/>
  <c r="C14" i="6" s="1"/>
  <c r="D14" i="6" s="1"/>
  <c r="E19" i="4"/>
  <c r="F19" i="4" s="1"/>
  <c r="C20" i="4" s="1"/>
  <c r="D20" i="4" s="1"/>
  <c r="G13" i="3"/>
  <c r="D14" i="3" s="1"/>
  <c r="L19" i="1"/>
  <c r="M19" i="1"/>
  <c r="J20" i="1" s="1"/>
  <c r="K20" i="1" s="1"/>
  <c r="E16" i="1"/>
  <c r="F16" i="1" s="1"/>
  <c r="C17" i="1" s="1"/>
  <c r="D17" i="1" s="1"/>
  <c r="B22" i="2"/>
  <c r="I22" i="2" s="1"/>
  <c r="I21" i="2"/>
  <c r="J21" i="2" s="1"/>
  <c r="E14" i="6" l="1"/>
  <c r="E14" i="3"/>
  <c r="F14" i="3" s="1"/>
  <c r="E20" i="4"/>
  <c r="F20" i="4"/>
  <c r="C21" i="4" s="1"/>
  <c r="D21" i="4" s="1"/>
  <c r="L20" i="1"/>
  <c r="M20" i="1"/>
  <c r="J21" i="1" s="1"/>
  <c r="K21" i="1" s="1"/>
  <c r="E17" i="1"/>
  <c r="F17" i="1"/>
  <c r="C18" i="1"/>
  <c r="D18" i="1" s="1"/>
  <c r="I24" i="2"/>
  <c r="J22" i="2"/>
  <c r="I25" i="2" s="1"/>
  <c r="F14" i="6" l="1"/>
  <c r="C15" i="6" s="1"/>
  <c r="D15" i="6" s="1"/>
  <c r="E21" i="4"/>
  <c r="F21" i="4" s="1"/>
  <c r="G14" i="3"/>
  <c r="D15" i="3" s="1"/>
  <c r="L21" i="1"/>
  <c r="M21" i="1"/>
  <c r="J22" i="1" s="1"/>
  <c r="K22" i="1" s="1"/>
  <c r="E18" i="1"/>
  <c r="F18" i="1"/>
  <c r="C19" i="1" s="1"/>
  <c r="D19" i="1" s="1"/>
  <c r="I27" i="2"/>
  <c r="E15" i="6" l="1"/>
  <c r="E15" i="3"/>
  <c r="F15" i="3" s="1"/>
  <c r="F24" i="4"/>
  <c r="F23" i="4"/>
  <c r="F25" i="4" s="1"/>
  <c r="L22" i="1"/>
  <c r="M22" i="1"/>
  <c r="M25" i="1" s="1"/>
  <c r="E19" i="1"/>
  <c r="F19" i="1" s="1"/>
  <c r="C20" i="1" s="1"/>
  <c r="D20" i="1" s="1"/>
  <c r="F15" i="6" l="1"/>
  <c r="C16" i="6" s="1"/>
  <c r="D16" i="6" s="1"/>
  <c r="G15" i="3"/>
  <c r="D16" i="3" s="1"/>
  <c r="E20" i="1"/>
  <c r="F20" i="1"/>
  <c r="C21" i="1" s="1"/>
  <c r="D21" i="1" s="1"/>
  <c r="E16" i="6" l="1"/>
  <c r="E16" i="3"/>
  <c r="F16" i="3" s="1"/>
  <c r="E21" i="1"/>
  <c r="F21" i="1"/>
  <c r="C22" i="1" s="1"/>
  <c r="D22" i="1" s="1"/>
  <c r="F16" i="6" l="1"/>
  <c r="C17" i="6" s="1"/>
  <c r="D17" i="6" s="1"/>
  <c r="G16" i="3"/>
  <c r="D17" i="3" s="1"/>
  <c r="E22" i="1"/>
  <c r="F22" i="1"/>
  <c r="F25" i="1" s="1"/>
  <c r="E17" i="6" l="1"/>
  <c r="E17" i="3"/>
  <c r="F17" i="3" s="1"/>
  <c r="G17" i="3" s="1"/>
  <c r="D18" i="3" s="1"/>
  <c r="F17" i="6" l="1"/>
  <c r="C18" i="6" s="1"/>
  <c r="D18" i="6" s="1"/>
  <c r="E18" i="3"/>
  <c r="F18" i="3" s="1"/>
  <c r="G18" i="3" s="1"/>
  <c r="D19" i="3" s="1"/>
  <c r="E18" i="6" l="1"/>
  <c r="E19" i="3"/>
  <c r="F19" i="3" s="1"/>
  <c r="G19" i="3" s="1"/>
  <c r="D20" i="3" s="1"/>
  <c r="F18" i="6" l="1"/>
  <c r="C19" i="6" s="1"/>
  <c r="D19" i="6" s="1"/>
  <c r="E20" i="3"/>
  <c r="F20" i="3" s="1"/>
  <c r="G20" i="3" s="1"/>
  <c r="D21" i="3" s="1"/>
  <c r="E19" i="6" l="1"/>
  <c r="E21" i="3"/>
  <c r="F21" i="3" s="1"/>
  <c r="G21" i="3" s="1"/>
  <c r="D22" i="3" s="1"/>
  <c r="F19" i="6" l="1"/>
  <c r="C20" i="6" s="1"/>
  <c r="D20" i="6" s="1"/>
  <c r="E22" i="3"/>
  <c r="F22" i="3" s="1"/>
  <c r="G22" i="3" s="1"/>
  <c r="E20" i="6" l="1"/>
  <c r="G24" i="3"/>
  <c r="G25" i="3"/>
  <c r="F20" i="6" l="1"/>
  <c r="C21" i="6" s="1"/>
  <c r="D21" i="6" s="1"/>
  <c r="G26" i="3"/>
  <c r="E21" i="6" l="1"/>
  <c r="F21" i="6" s="1"/>
  <c r="F23" i="6" l="1"/>
  <c r="F25" i="6" s="1"/>
</calcChain>
</file>

<file path=xl/sharedStrings.xml><?xml version="1.0" encoding="utf-8"?>
<sst xmlns="http://schemas.openxmlformats.org/spreadsheetml/2006/main" count="77" uniqueCount="32">
  <si>
    <t>Anni</t>
  </si>
  <si>
    <t>Interesse</t>
  </si>
  <si>
    <t>Versamento</t>
  </si>
  <si>
    <t>Totale</t>
  </si>
  <si>
    <t>Saldo Precedente</t>
  </si>
  <si>
    <t>Bollo</t>
  </si>
  <si>
    <t>NO</t>
  </si>
  <si>
    <t>SI</t>
  </si>
  <si>
    <t>Versato</t>
  </si>
  <si>
    <t>Somma Finale</t>
  </si>
  <si>
    <t>Buono 1</t>
  </si>
  <si>
    <t>Buono 2</t>
  </si>
  <si>
    <t>Buono 3</t>
  </si>
  <si>
    <t>Buono 4</t>
  </si>
  <si>
    <t>Buono 5</t>
  </si>
  <si>
    <t>Buono 6</t>
  </si>
  <si>
    <t>Regali (senza buono)</t>
  </si>
  <si>
    <t>Bolli</t>
  </si>
  <si>
    <t>Saldo Finale</t>
  </si>
  <si>
    <t xml:space="preserve">Interesse </t>
  </si>
  <si>
    <t>Tassazione</t>
  </si>
  <si>
    <t>Interessi Netti</t>
  </si>
  <si>
    <t>Totale (meno Bollo)</t>
  </si>
  <si>
    <t>Tassazione 12.50%</t>
  </si>
  <si>
    <t>Tassazione 26%</t>
  </si>
  <si>
    <t>Marca da Bollo</t>
  </si>
  <si>
    <t>Costo pratiche o tempo</t>
  </si>
  <si>
    <t>Versamento - Marca da bollo e Pratica</t>
  </si>
  <si>
    <t>Ver. Effettivo</t>
  </si>
  <si>
    <t xml:space="preserve">Totale </t>
  </si>
  <si>
    <t>Anticipo 75%</t>
  </si>
  <si>
    <t>Saldo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</si>
</sst>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/>
    <xf numFmtId="44" fontId="0" fillId="0" borderId="1" xfId="1" applyFont="1" applyBorder="1"/>
    <xf numFmtId="10" fontId="0" fillId="0" borderId="1" xfId="0" applyNumberFormat="1" applyBorder="1"/>
    <xf numFmtId="44" fontId="0" fillId="3" borderId="1" xfId="1" applyFont="1" applyFill="1" applyBorder="1"/>
    <xf numFmtId="0" fontId="0" fillId="2" borderId="1" xfId="0" applyFill="1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right"/>
    </xf>
    <xf numFmtId="0" fontId="0" fillId="0" borderId="4" xfId="0" applyBorder="1"/>
    <xf numFmtId="44" fontId="0" fillId="0" borderId="4" xfId="0" applyNumberFormat="1" applyBorder="1"/>
    <xf numFmtId="9" fontId="0" fillId="0" borderId="0" xfId="0" applyNumberFormat="1"/>
    <xf numFmtId="0" fontId="0" fillId="0" borderId="1" xfId="0" applyBorder="1" applyAlignment="1">
      <alignment horizontal="right" wrapText="1"/>
    </xf>
    <xf numFmtId="0" fontId="0" fillId="0" borderId="0" xfId="0" applyAlignment="1">
      <alignment horizontal="right"/>
    </xf>
    <xf numFmtId="44" fontId="0" fillId="0" borderId="0" xfId="0" applyNumberFormat="1"/>
    <xf numFmtId="44" fontId="0" fillId="0" borderId="0" xfId="0" applyNumberFormat="1" applyAlignment="1">
      <alignment horizontal="right"/>
    </xf>
    <xf numFmtId="0" fontId="0" fillId="0" borderId="4" xfId="0" applyBorder="1" applyAlignment="1">
      <alignment horizontal="right"/>
    </xf>
    <xf numFmtId="44" fontId="0" fillId="0" borderId="3" xfId="0" applyNumberFormat="1" applyBorder="1" applyAlignment="1">
      <alignment horizontal="right"/>
    </xf>
    <xf numFmtId="44" fontId="0" fillId="3" borderId="4" xfId="0" applyNumberFormat="1" applyFill="1" applyBorder="1"/>
    <xf numFmtId="0" fontId="0" fillId="0" borderId="0" xfId="0" applyAlignment="1">
      <alignment horizontal="center"/>
    </xf>
    <xf numFmtId="9" fontId="0" fillId="0" borderId="1" xfId="0" applyNumberFormat="1" applyBorder="1"/>
    <xf numFmtId="10" fontId="0" fillId="0" borderId="0" xfId="0" applyNumberFormat="1"/>
    <xf numFmtId="0" fontId="0" fillId="0" borderId="5" xfId="0" applyBorder="1"/>
    <xf numFmtId="0" fontId="0" fillId="0" borderId="2" xfId="0" applyBorder="1" applyAlignment="1">
      <alignment horizontal="right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375D5B-2E22-45E0-A311-80E2B50E1EE8}">
  <dimension ref="A1:M25"/>
  <sheetViews>
    <sheetView zoomScale="120" zoomScaleNormal="120" workbookViewId="0">
      <selection activeCell="M25" sqref="A1:M25"/>
    </sheetView>
  </sheetViews>
  <sheetFormatPr defaultRowHeight="15" x14ac:dyDescent="0.25"/>
  <cols>
    <col min="1" max="1" width="8.85546875" customWidth="1"/>
    <col min="2" max="2" width="12.5703125" customWidth="1"/>
    <col min="3" max="3" width="12.5703125" hidden="1" customWidth="1"/>
    <col min="4" max="6" width="12.5703125" customWidth="1"/>
    <col min="8" max="8" width="8.85546875" customWidth="1"/>
    <col min="9" max="9" width="12.5703125" customWidth="1"/>
    <col min="10" max="10" width="12.5703125" hidden="1" customWidth="1"/>
    <col min="11" max="13" width="12.5703125" customWidth="1"/>
  </cols>
  <sheetData>
    <row r="1" spans="1:13" x14ac:dyDescent="0.25">
      <c r="A1" s="3" t="s">
        <v>5</v>
      </c>
      <c r="B1" s="7" t="s">
        <v>7</v>
      </c>
      <c r="E1" s="3" t="s">
        <v>19</v>
      </c>
      <c r="F1" s="5">
        <v>0.01</v>
      </c>
      <c r="H1" s="3" t="s">
        <v>5</v>
      </c>
      <c r="I1" s="7" t="s">
        <v>6</v>
      </c>
      <c r="L1" s="3" t="s">
        <v>19</v>
      </c>
      <c r="M1" s="5">
        <v>5.0000000000000001E-3</v>
      </c>
    </row>
    <row r="2" spans="1:13" x14ac:dyDescent="0.25">
      <c r="B2" s="20"/>
      <c r="E2" s="3" t="s">
        <v>20</v>
      </c>
      <c r="F2" s="21">
        <v>0.26</v>
      </c>
      <c r="I2" s="20"/>
      <c r="L2" s="3" t="s">
        <v>20</v>
      </c>
      <c r="M2" s="21">
        <v>0.26</v>
      </c>
    </row>
    <row r="4" spans="1:13" ht="30" x14ac:dyDescent="0.25">
      <c r="A4" s="13" t="s">
        <v>0</v>
      </c>
      <c r="B4" s="13" t="s">
        <v>2</v>
      </c>
      <c r="C4" s="13" t="s">
        <v>31</v>
      </c>
      <c r="D4" s="13" t="s">
        <v>3</v>
      </c>
      <c r="E4" s="13" t="s">
        <v>21</v>
      </c>
      <c r="F4" s="13" t="s">
        <v>22</v>
      </c>
      <c r="G4" s="1"/>
      <c r="H4" s="2" t="s">
        <v>0</v>
      </c>
      <c r="I4" s="2" t="s">
        <v>2</v>
      </c>
      <c r="J4" s="2" t="s">
        <v>4</v>
      </c>
      <c r="K4" s="2" t="s">
        <v>3</v>
      </c>
      <c r="L4" s="2" t="s">
        <v>1</v>
      </c>
      <c r="M4" s="2" t="s">
        <v>3</v>
      </c>
    </row>
    <row r="5" spans="1:13" x14ac:dyDescent="0.25">
      <c r="A5" s="3">
        <v>1</v>
      </c>
      <c r="B5" s="4">
        <v>1000</v>
      </c>
      <c r="C5" s="4">
        <v>0</v>
      </c>
      <c r="D5" s="4">
        <f>B5+C5</f>
        <v>1000</v>
      </c>
      <c r="E5" s="4">
        <f>(D5*F$1)+(1-F$2)</f>
        <v>10.74</v>
      </c>
      <c r="F5" s="4">
        <f>D5+E5-IF(AND(D5+E5 &gt; 5000, $B$1="SI"), 34.2, 0)</f>
        <v>1010.74</v>
      </c>
      <c r="H5" s="3">
        <v>1</v>
      </c>
      <c r="I5" s="4">
        <v>1000</v>
      </c>
      <c r="J5" s="4">
        <v>0</v>
      </c>
      <c r="K5" s="4">
        <f>I5+J5</f>
        <v>1000</v>
      </c>
      <c r="L5" s="4">
        <f>(K5*M$1)+(1-M$2)</f>
        <v>5.74</v>
      </c>
      <c r="M5" s="4">
        <f>K5+L5-IF(AND(K5+L5 &gt; 5000, $B$1="SI"), 34.2, 0)</f>
        <v>1005.74</v>
      </c>
    </row>
    <row r="6" spans="1:13" x14ac:dyDescent="0.25">
      <c r="A6" s="3">
        <f>A5+1</f>
        <v>2</v>
      </c>
      <c r="B6" s="4">
        <v>300</v>
      </c>
      <c r="C6" s="4">
        <f>F5</f>
        <v>1010.74</v>
      </c>
      <c r="D6" s="4">
        <f t="shared" ref="D6:D14" si="0">B6+C6</f>
        <v>1310.74</v>
      </c>
      <c r="E6" s="4">
        <f>(D6*$F$1)+(1-$F$2)</f>
        <v>13.8474</v>
      </c>
      <c r="F6" s="4">
        <f>D6+E6-IF(AND(D6+E6 &gt; 5000, $B$1="SI"), 34.2, 0)</f>
        <v>1324.5874000000001</v>
      </c>
      <c r="H6" s="3">
        <f>H5+1</f>
        <v>2</v>
      </c>
      <c r="I6" s="4">
        <v>300</v>
      </c>
      <c r="J6" s="4">
        <f>M5</f>
        <v>1005.74</v>
      </c>
      <c r="K6" s="4">
        <f t="shared" ref="K6:K22" si="1">I6+J6</f>
        <v>1305.74</v>
      </c>
      <c r="L6" s="4">
        <f>(K6*M$1)+(1-M$2)</f>
        <v>7.2687000000000008</v>
      </c>
      <c r="M6" s="4">
        <f t="shared" ref="M6:M22" si="2">K6+L6-IF(AND(K6+L6 &gt; 5000, $B$1="SI"), 34.2, 0)</f>
        <v>1313.0087000000001</v>
      </c>
    </row>
    <row r="7" spans="1:13" x14ac:dyDescent="0.25">
      <c r="A7" s="3">
        <f t="shared" ref="A7:A22" si="3">A6+1</f>
        <v>3</v>
      </c>
      <c r="B7" s="4">
        <v>300</v>
      </c>
      <c r="C7" s="4">
        <f t="shared" ref="C7:C21" si="4">F6</f>
        <v>1324.5874000000001</v>
      </c>
      <c r="D7" s="4">
        <f t="shared" si="0"/>
        <v>1624.5874000000001</v>
      </c>
      <c r="E7" s="4">
        <f t="shared" ref="E7:E22" si="5">(D7*$F$1)+(1-$F$2)</f>
        <v>16.985873999999999</v>
      </c>
      <c r="F7" s="4">
        <f t="shared" ref="F7:F22" si="6">D7+E7-IF(AND(D7+E7 &gt; 5000, $B$1="SI"), 34.2, 0)</f>
        <v>1641.5732740000001</v>
      </c>
      <c r="H7" s="3">
        <f t="shared" ref="H7:H22" si="7">H6+1</f>
        <v>3</v>
      </c>
      <c r="I7" s="4">
        <v>300</v>
      </c>
      <c r="J7" s="4">
        <f t="shared" ref="J7:J22" si="8">M6</f>
        <v>1313.0087000000001</v>
      </c>
      <c r="K7" s="4">
        <f t="shared" si="1"/>
        <v>1613.0087000000001</v>
      </c>
      <c r="L7" s="4">
        <f t="shared" ref="L6:L22" si="9">(K7*M$1)+(1-M$2)</f>
        <v>8.8050435</v>
      </c>
      <c r="M7" s="4">
        <f t="shared" si="2"/>
        <v>1621.8137435000001</v>
      </c>
    </row>
    <row r="8" spans="1:13" x14ac:dyDescent="0.25">
      <c r="A8" s="3">
        <f t="shared" si="3"/>
        <v>4</v>
      </c>
      <c r="B8" s="4">
        <v>300</v>
      </c>
      <c r="C8" s="4">
        <f t="shared" si="4"/>
        <v>1641.5732740000001</v>
      </c>
      <c r="D8" s="4">
        <f t="shared" si="0"/>
        <v>1941.5732740000001</v>
      </c>
      <c r="E8" s="4">
        <f t="shared" si="5"/>
        <v>20.155732740000001</v>
      </c>
      <c r="F8" s="4">
        <f t="shared" si="6"/>
        <v>1961.7290067400002</v>
      </c>
      <c r="H8" s="3">
        <f t="shared" si="7"/>
        <v>4</v>
      </c>
      <c r="I8" s="4">
        <v>300</v>
      </c>
      <c r="J8" s="4">
        <f t="shared" si="8"/>
        <v>1621.8137435000001</v>
      </c>
      <c r="K8" s="4">
        <f t="shared" si="1"/>
        <v>1921.8137435000001</v>
      </c>
      <c r="L8" s="4">
        <f t="shared" si="9"/>
        <v>10.349068717500002</v>
      </c>
      <c r="M8" s="4">
        <f t="shared" si="2"/>
        <v>1932.1628122175</v>
      </c>
    </row>
    <row r="9" spans="1:13" x14ac:dyDescent="0.25">
      <c r="A9" s="3">
        <f t="shared" si="3"/>
        <v>5</v>
      </c>
      <c r="B9" s="4">
        <v>300</v>
      </c>
      <c r="C9" s="4">
        <f t="shared" si="4"/>
        <v>1961.7290067400002</v>
      </c>
      <c r="D9" s="4">
        <f t="shared" si="0"/>
        <v>2261.7290067399999</v>
      </c>
      <c r="E9" s="4">
        <f t="shared" si="5"/>
        <v>23.357290067399997</v>
      </c>
      <c r="F9" s="4">
        <f t="shared" si="6"/>
        <v>2285.0862968073998</v>
      </c>
      <c r="H9" s="3">
        <f t="shared" si="7"/>
        <v>5</v>
      </c>
      <c r="I9" s="4">
        <v>300</v>
      </c>
      <c r="J9" s="4">
        <f t="shared" si="8"/>
        <v>1932.1628122175</v>
      </c>
      <c r="K9" s="4">
        <f t="shared" si="1"/>
        <v>2232.1628122174998</v>
      </c>
      <c r="L9" s="4">
        <f t="shared" si="9"/>
        <v>11.9008140610875</v>
      </c>
      <c r="M9" s="4">
        <f t="shared" si="2"/>
        <v>2244.0636262785874</v>
      </c>
    </row>
    <row r="10" spans="1:13" x14ac:dyDescent="0.25">
      <c r="A10" s="3">
        <f t="shared" si="3"/>
        <v>6</v>
      </c>
      <c r="B10" s="4">
        <v>300</v>
      </c>
      <c r="C10" s="4">
        <f t="shared" si="4"/>
        <v>2285.0862968073998</v>
      </c>
      <c r="D10" s="4">
        <f t="shared" si="0"/>
        <v>2585.0862968073998</v>
      </c>
      <c r="E10" s="4">
        <f t="shared" si="5"/>
        <v>26.590862968073996</v>
      </c>
      <c r="F10" s="4">
        <f t="shared" si="6"/>
        <v>2611.6771597754737</v>
      </c>
      <c r="H10" s="3">
        <f t="shared" si="7"/>
        <v>6</v>
      </c>
      <c r="I10" s="4">
        <v>300</v>
      </c>
      <c r="J10" s="4">
        <f t="shared" si="8"/>
        <v>2244.0636262785874</v>
      </c>
      <c r="K10" s="4">
        <f t="shared" si="1"/>
        <v>2544.0636262785874</v>
      </c>
      <c r="L10" s="4">
        <f t="shared" si="9"/>
        <v>13.460318131392938</v>
      </c>
      <c r="M10" s="4">
        <f t="shared" si="2"/>
        <v>2557.5239444099802</v>
      </c>
    </row>
    <row r="11" spans="1:13" x14ac:dyDescent="0.25">
      <c r="A11" s="3">
        <f t="shared" si="3"/>
        <v>7</v>
      </c>
      <c r="B11" s="4">
        <v>300</v>
      </c>
      <c r="C11" s="4">
        <f t="shared" si="4"/>
        <v>2611.6771597754737</v>
      </c>
      <c r="D11" s="4">
        <f t="shared" si="0"/>
        <v>2911.6771597754737</v>
      </c>
      <c r="E11" s="4">
        <f t="shared" si="5"/>
        <v>29.856771597754737</v>
      </c>
      <c r="F11" s="4">
        <f t="shared" si="6"/>
        <v>2941.5339313732284</v>
      </c>
      <c r="H11" s="3">
        <f t="shared" si="7"/>
        <v>7</v>
      </c>
      <c r="I11" s="4">
        <v>300</v>
      </c>
      <c r="J11" s="4">
        <f t="shared" si="8"/>
        <v>2557.5239444099802</v>
      </c>
      <c r="K11" s="4">
        <f t="shared" si="1"/>
        <v>2857.5239444099802</v>
      </c>
      <c r="L11" s="4">
        <f t="shared" si="9"/>
        <v>15.027619722049902</v>
      </c>
      <c r="M11" s="4">
        <f t="shared" si="2"/>
        <v>2872.5515641320303</v>
      </c>
    </row>
    <row r="12" spans="1:13" x14ac:dyDescent="0.25">
      <c r="A12" s="3">
        <f t="shared" si="3"/>
        <v>8</v>
      </c>
      <c r="B12" s="4">
        <v>300</v>
      </c>
      <c r="C12" s="4">
        <f t="shared" si="4"/>
        <v>2941.5339313732284</v>
      </c>
      <c r="D12" s="4">
        <f t="shared" si="0"/>
        <v>3241.5339313732284</v>
      </c>
      <c r="E12" s="4">
        <f t="shared" si="5"/>
        <v>33.155339313732284</v>
      </c>
      <c r="F12" s="4">
        <f t="shared" si="6"/>
        <v>3274.6892706869608</v>
      </c>
      <c r="H12" s="3">
        <f t="shared" si="7"/>
        <v>8</v>
      </c>
      <c r="I12" s="4">
        <v>300</v>
      </c>
      <c r="J12" s="4">
        <f t="shared" si="8"/>
        <v>2872.5515641320303</v>
      </c>
      <c r="K12" s="4">
        <f t="shared" si="1"/>
        <v>3172.5515641320303</v>
      </c>
      <c r="L12" s="4">
        <f t="shared" si="9"/>
        <v>16.602757820660152</v>
      </c>
      <c r="M12" s="4">
        <f t="shared" si="2"/>
        <v>3189.1543219526907</v>
      </c>
    </row>
    <row r="13" spans="1:13" x14ac:dyDescent="0.25">
      <c r="A13" s="3">
        <f t="shared" si="3"/>
        <v>9</v>
      </c>
      <c r="B13" s="4">
        <v>300</v>
      </c>
      <c r="C13" s="4">
        <f t="shared" si="4"/>
        <v>3274.6892706869608</v>
      </c>
      <c r="D13" s="4">
        <f t="shared" si="0"/>
        <v>3574.6892706869608</v>
      </c>
      <c r="E13" s="4">
        <f t="shared" si="5"/>
        <v>36.486892706869611</v>
      </c>
      <c r="F13" s="4">
        <f t="shared" si="6"/>
        <v>3611.1761633938304</v>
      </c>
      <c r="H13" s="3">
        <f t="shared" si="7"/>
        <v>9</v>
      </c>
      <c r="I13" s="4">
        <v>300</v>
      </c>
      <c r="J13" s="4">
        <f t="shared" si="8"/>
        <v>3189.1543219526907</v>
      </c>
      <c r="K13" s="4">
        <f t="shared" si="1"/>
        <v>3489.1543219526907</v>
      </c>
      <c r="L13" s="4">
        <f t="shared" si="9"/>
        <v>18.185771609763453</v>
      </c>
      <c r="M13" s="4">
        <f t="shared" si="2"/>
        <v>3507.3400935624541</v>
      </c>
    </row>
    <row r="14" spans="1:13" x14ac:dyDescent="0.25">
      <c r="A14" s="3">
        <f t="shared" si="3"/>
        <v>10</v>
      </c>
      <c r="B14" s="4">
        <v>300</v>
      </c>
      <c r="C14" s="4">
        <f t="shared" si="4"/>
        <v>3611.1761633938304</v>
      </c>
      <c r="D14" s="4">
        <f t="shared" si="0"/>
        <v>3911.1761633938304</v>
      </c>
      <c r="E14" s="4">
        <f t="shared" si="5"/>
        <v>39.85176163393831</v>
      </c>
      <c r="F14" s="4">
        <f t="shared" si="6"/>
        <v>3951.0279250277686</v>
      </c>
      <c r="H14" s="3">
        <f t="shared" si="7"/>
        <v>10</v>
      </c>
      <c r="I14" s="4">
        <v>300</v>
      </c>
      <c r="J14" s="4">
        <f t="shared" si="8"/>
        <v>3507.3400935624541</v>
      </c>
      <c r="K14" s="4">
        <f t="shared" si="1"/>
        <v>3807.3400935624541</v>
      </c>
      <c r="L14" s="4">
        <f t="shared" si="9"/>
        <v>19.776700467812269</v>
      </c>
      <c r="M14" s="4">
        <f t="shared" si="2"/>
        <v>3827.1167940302662</v>
      </c>
    </row>
    <row r="15" spans="1:13" x14ac:dyDescent="0.25">
      <c r="A15" s="3">
        <f t="shared" si="3"/>
        <v>11</v>
      </c>
      <c r="B15" s="4">
        <v>300</v>
      </c>
      <c r="C15" s="4">
        <f t="shared" si="4"/>
        <v>3951.0279250277686</v>
      </c>
      <c r="D15" s="4">
        <f t="shared" ref="D15:D22" si="10">B15+C15</f>
        <v>4251.027925027769</v>
      </c>
      <c r="E15" s="4">
        <f t="shared" si="5"/>
        <v>43.250279250277693</v>
      </c>
      <c r="F15" s="4">
        <f t="shared" si="6"/>
        <v>4294.2782042780464</v>
      </c>
      <c r="H15" s="3">
        <f t="shared" si="7"/>
        <v>11</v>
      </c>
      <c r="I15" s="4">
        <v>300</v>
      </c>
      <c r="J15" s="4">
        <f t="shared" si="8"/>
        <v>3827.1167940302662</v>
      </c>
      <c r="K15" s="4">
        <f t="shared" si="1"/>
        <v>4127.1167940302657</v>
      </c>
      <c r="L15" s="4">
        <f t="shared" si="9"/>
        <v>21.375583970151329</v>
      </c>
      <c r="M15" s="4">
        <f t="shared" si="2"/>
        <v>4148.4923780004174</v>
      </c>
    </row>
    <row r="16" spans="1:13" x14ac:dyDescent="0.25">
      <c r="A16" s="3">
        <f t="shared" si="3"/>
        <v>12</v>
      </c>
      <c r="B16" s="4">
        <v>300</v>
      </c>
      <c r="C16" s="4">
        <f t="shared" si="4"/>
        <v>4294.2782042780464</v>
      </c>
      <c r="D16" s="4">
        <f t="shared" si="10"/>
        <v>4594.2782042780464</v>
      </c>
      <c r="E16" s="4">
        <f t="shared" si="5"/>
        <v>46.682782042780467</v>
      </c>
      <c r="F16" s="4">
        <f t="shared" si="6"/>
        <v>4640.960986320827</v>
      </c>
      <c r="H16" s="3">
        <f t="shared" si="7"/>
        <v>12</v>
      </c>
      <c r="I16" s="4">
        <v>300</v>
      </c>
      <c r="J16" s="4">
        <f t="shared" si="8"/>
        <v>4148.4923780004174</v>
      </c>
      <c r="K16" s="4">
        <f t="shared" si="1"/>
        <v>4448.4923780004174</v>
      </c>
      <c r="L16" s="4">
        <f t="shared" si="9"/>
        <v>22.982461890002085</v>
      </c>
      <c r="M16" s="4">
        <f t="shared" si="2"/>
        <v>4471.4748398904194</v>
      </c>
    </row>
    <row r="17" spans="1:13" x14ac:dyDescent="0.25">
      <c r="A17" s="3">
        <f t="shared" si="3"/>
        <v>13</v>
      </c>
      <c r="B17" s="4">
        <v>300</v>
      </c>
      <c r="C17" s="4">
        <f t="shared" si="4"/>
        <v>4640.960986320827</v>
      </c>
      <c r="D17" s="4">
        <f t="shared" si="10"/>
        <v>4940.960986320827</v>
      </c>
      <c r="E17" s="4">
        <f t="shared" si="5"/>
        <v>50.149609863208276</v>
      </c>
      <c r="F17" s="4">
        <f t="shared" si="6"/>
        <v>4991.1105961840349</v>
      </c>
      <c r="H17" s="3">
        <f t="shared" si="7"/>
        <v>13</v>
      </c>
      <c r="I17" s="4">
        <v>300</v>
      </c>
      <c r="J17" s="4">
        <f t="shared" si="8"/>
        <v>4471.4748398904194</v>
      </c>
      <c r="K17" s="4">
        <f t="shared" si="1"/>
        <v>4771.4748398904194</v>
      </c>
      <c r="L17" s="4">
        <f t="shared" si="9"/>
        <v>24.597374199452094</v>
      </c>
      <c r="M17" s="4">
        <f t="shared" si="2"/>
        <v>4796.0722140898715</v>
      </c>
    </row>
    <row r="18" spans="1:13" x14ac:dyDescent="0.25">
      <c r="A18" s="3">
        <f t="shared" si="3"/>
        <v>14</v>
      </c>
      <c r="B18" s="4">
        <v>300</v>
      </c>
      <c r="C18" s="4">
        <f t="shared" si="4"/>
        <v>4991.1105961840349</v>
      </c>
      <c r="D18" s="4">
        <f t="shared" si="10"/>
        <v>5291.1105961840349</v>
      </c>
      <c r="E18" s="4">
        <f t="shared" si="5"/>
        <v>53.651105961840351</v>
      </c>
      <c r="F18" s="4">
        <f t="shared" si="6"/>
        <v>5310.5617021458756</v>
      </c>
      <c r="H18" s="3">
        <f t="shared" si="7"/>
        <v>14</v>
      </c>
      <c r="I18" s="4">
        <v>300</v>
      </c>
      <c r="J18" s="4">
        <f t="shared" si="8"/>
        <v>4796.0722140898715</v>
      </c>
      <c r="K18" s="4">
        <f t="shared" si="1"/>
        <v>5096.0722140898715</v>
      </c>
      <c r="L18" s="4">
        <f t="shared" si="9"/>
        <v>26.220361070449357</v>
      </c>
      <c r="M18" s="4">
        <f t="shared" si="2"/>
        <v>5088.0925751603208</v>
      </c>
    </row>
    <row r="19" spans="1:13" x14ac:dyDescent="0.25">
      <c r="A19" s="3">
        <f t="shared" si="3"/>
        <v>15</v>
      </c>
      <c r="B19" s="4">
        <v>300</v>
      </c>
      <c r="C19" s="4">
        <f t="shared" si="4"/>
        <v>5310.5617021458756</v>
      </c>
      <c r="D19" s="4">
        <f t="shared" si="10"/>
        <v>5610.5617021458756</v>
      </c>
      <c r="E19" s="4">
        <f t="shared" si="5"/>
        <v>56.845617021458757</v>
      </c>
      <c r="F19" s="4">
        <f t="shared" si="6"/>
        <v>5633.2073191673344</v>
      </c>
      <c r="H19" s="3">
        <f t="shared" si="7"/>
        <v>15</v>
      </c>
      <c r="I19" s="4">
        <v>300</v>
      </c>
      <c r="J19" s="4">
        <f t="shared" si="8"/>
        <v>5088.0925751603208</v>
      </c>
      <c r="K19" s="4">
        <f t="shared" si="1"/>
        <v>5388.0925751603208</v>
      </c>
      <c r="L19" s="4">
        <f t="shared" si="9"/>
        <v>27.680462875801602</v>
      </c>
      <c r="M19" s="4">
        <f t="shared" si="2"/>
        <v>5381.5730380361229</v>
      </c>
    </row>
    <row r="20" spans="1:13" x14ac:dyDescent="0.25">
      <c r="A20" s="3">
        <f t="shared" si="3"/>
        <v>16</v>
      </c>
      <c r="B20" s="4">
        <v>300</v>
      </c>
      <c r="C20" s="4">
        <f t="shared" si="4"/>
        <v>5633.2073191673344</v>
      </c>
      <c r="D20" s="4">
        <f t="shared" si="10"/>
        <v>5933.2073191673344</v>
      </c>
      <c r="E20" s="4">
        <f t="shared" si="5"/>
        <v>60.072073191673347</v>
      </c>
      <c r="F20" s="4">
        <f t="shared" si="6"/>
        <v>5959.0793923590081</v>
      </c>
      <c r="H20" s="3">
        <f t="shared" si="7"/>
        <v>16</v>
      </c>
      <c r="I20" s="4">
        <v>300</v>
      </c>
      <c r="J20" s="4">
        <f t="shared" si="8"/>
        <v>5381.5730380361229</v>
      </c>
      <c r="K20" s="4">
        <f t="shared" si="1"/>
        <v>5681.5730380361229</v>
      </c>
      <c r="L20" s="4">
        <f t="shared" si="9"/>
        <v>29.147865190180614</v>
      </c>
      <c r="M20" s="4">
        <f t="shared" si="2"/>
        <v>5676.5209032263037</v>
      </c>
    </row>
    <row r="21" spans="1:13" x14ac:dyDescent="0.25">
      <c r="A21" s="3">
        <f t="shared" si="3"/>
        <v>17</v>
      </c>
      <c r="B21" s="4">
        <v>300</v>
      </c>
      <c r="C21" s="4">
        <f t="shared" si="4"/>
        <v>5959.0793923590081</v>
      </c>
      <c r="D21" s="4">
        <f t="shared" si="10"/>
        <v>6259.0793923590081</v>
      </c>
      <c r="E21" s="4">
        <f t="shared" si="5"/>
        <v>63.330793923590086</v>
      </c>
      <c r="F21" s="4">
        <f t="shared" si="6"/>
        <v>6288.2101862825984</v>
      </c>
      <c r="H21" s="3">
        <f t="shared" si="7"/>
        <v>17</v>
      </c>
      <c r="I21" s="4">
        <v>300</v>
      </c>
      <c r="J21" s="4">
        <f t="shared" si="8"/>
        <v>5676.5209032263037</v>
      </c>
      <c r="K21" s="4">
        <f t="shared" si="1"/>
        <v>5976.5209032263037</v>
      </c>
      <c r="L21" s="4">
        <f t="shared" si="9"/>
        <v>30.622604516131517</v>
      </c>
      <c r="M21" s="4">
        <f t="shared" si="2"/>
        <v>5972.943507742435</v>
      </c>
    </row>
    <row r="22" spans="1:13" x14ac:dyDescent="0.25">
      <c r="A22" s="3">
        <f t="shared" si="3"/>
        <v>18</v>
      </c>
      <c r="B22" s="4">
        <v>300</v>
      </c>
      <c r="C22" s="4">
        <f t="shared" ref="C22" si="11">F21</f>
        <v>6288.2101862825984</v>
      </c>
      <c r="D22" s="4">
        <f t="shared" si="10"/>
        <v>6588.2101862825984</v>
      </c>
      <c r="E22" s="4">
        <f t="shared" si="5"/>
        <v>66.622101862825986</v>
      </c>
      <c r="F22" s="6">
        <f t="shared" si="6"/>
        <v>6620.6322881454244</v>
      </c>
      <c r="H22" s="3">
        <f t="shared" si="7"/>
        <v>18</v>
      </c>
      <c r="I22" s="4">
        <v>300</v>
      </c>
      <c r="J22" s="4">
        <f t="shared" si="8"/>
        <v>5972.943507742435</v>
      </c>
      <c r="K22" s="4">
        <f t="shared" si="1"/>
        <v>6272.943507742435</v>
      </c>
      <c r="L22" s="4">
        <f t="shared" si="9"/>
        <v>32.104717538712173</v>
      </c>
      <c r="M22" s="6">
        <f t="shared" si="2"/>
        <v>6270.8482252811473</v>
      </c>
    </row>
    <row r="24" spans="1:13" x14ac:dyDescent="0.25">
      <c r="A24" s="8"/>
      <c r="B24" s="8" t="s">
        <v>8</v>
      </c>
      <c r="C24" s="8"/>
      <c r="D24" s="8"/>
      <c r="E24" s="8"/>
      <c r="F24" s="9" t="s">
        <v>9</v>
      </c>
      <c r="H24" s="8"/>
      <c r="I24" s="8" t="s">
        <v>8</v>
      </c>
      <c r="J24" s="8"/>
      <c r="K24" s="8"/>
      <c r="L24" s="8"/>
      <c r="M24" s="9" t="s">
        <v>9</v>
      </c>
    </row>
    <row r="25" spans="1:13" x14ac:dyDescent="0.25">
      <c r="A25" s="10"/>
      <c r="B25" s="11">
        <f>SUM(B5:B22)</f>
        <v>6100</v>
      </c>
      <c r="C25" s="10"/>
      <c r="D25" s="10"/>
      <c r="E25" s="10"/>
      <c r="F25" s="6">
        <f>F22</f>
        <v>6620.6322881454244</v>
      </c>
      <c r="H25" s="10"/>
      <c r="I25" s="11">
        <f>SUM(I5:I22)</f>
        <v>6100</v>
      </c>
      <c r="J25" s="10"/>
      <c r="K25" s="10"/>
      <c r="L25" s="10"/>
      <c r="M25" s="6">
        <f>M22</f>
        <v>6270.8482252811473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6E8F55-58B3-46D0-B782-BD816AAC1BFE}">
  <dimension ref="A1:J27"/>
  <sheetViews>
    <sheetView zoomScale="120" zoomScaleNormal="120" workbookViewId="0">
      <selection sqref="A1:J27"/>
    </sheetView>
  </sheetViews>
  <sheetFormatPr defaultRowHeight="15" x14ac:dyDescent="0.25"/>
  <cols>
    <col min="1" max="1" width="14.28515625" customWidth="1"/>
    <col min="2" max="10" width="13.28515625" customWidth="1"/>
  </cols>
  <sheetData>
    <row r="1" spans="1:10" x14ac:dyDescent="0.25">
      <c r="A1" s="3" t="s">
        <v>1</v>
      </c>
      <c r="B1" s="5">
        <v>0.04</v>
      </c>
      <c r="C1" s="5">
        <v>0.03</v>
      </c>
      <c r="D1" s="5">
        <v>0.03</v>
      </c>
      <c r="E1" s="5">
        <v>0.03</v>
      </c>
      <c r="F1" s="5">
        <v>2.75E-2</v>
      </c>
      <c r="G1" s="5">
        <v>2.5000000000000001E-2</v>
      </c>
      <c r="H1" s="5">
        <v>0</v>
      </c>
    </row>
    <row r="2" spans="1:10" x14ac:dyDescent="0.25">
      <c r="A2" s="3" t="s">
        <v>2</v>
      </c>
      <c r="B2" s="4">
        <v>1000</v>
      </c>
      <c r="C2" s="4">
        <v>900</v>
      </c>
      <c r="D2" s="4">
        <v>900</v>
      </c>
      <c r="E2" s="4">
        <v>900</v>
      </c>
      <c r="F2" s="4">
        <v>900</v>
      </c>
      <c r="G2" s="4">
        <v>900</v>
      </c>
      <c r="H2" s="4">
        <v>600</v>
      </c>
    </row>
    <row r="3" spans="1:10" x14ac:dyDescent="0.25">
      <c r="B3" s="12"/>
      <c r="C3" s="12"/>
    </row>
    <row r="4" spans="1:10" ht="30" x14ac:dyDescent="0.25">
      <c r="A4" s="13" t="s">
        <v>0</v>
      </c>
      <c r="B4" s="13" t="s">
        <v>10</v>
      </c>
      <c r="C4" s="13" t="s">
        <v>11</v>
      </c>
      <c r="D4" s="13" t="s">
        <v>12</v>
      </c>
      <c r="E4" s="13" t="s">
        <v>13</v>
      </c>
      <c r="F4" s="13" t="s">
        <v>14</v>
      </c>
      <c r="G4" s="13" t="s">
        <v>15</v>
      </c>
      <c r="H4" s="13" t="s">
        <v>16</v>
      </c>
      <c r="I4" s="13" t="s">
        <v>3</v>
      </c>
      <c r="J4" s="13" t="s">
        <v>5</v>
      </c>
    </row>
    <row r="5" spans="1:10" x14ac:dyDescent="0.25">
      <c r="A5" s="3">
        <v>1</v>
      </c>
      <c r="B5" s="4">
        <f>B$2*(1+B$1)</f>
        <v>1040</v>
      </c>
      <c r="C5" s="4"/>
      <c r="D5" s="4"/>
      <c r="E5" s="4"/>
      <c r="F5" s="4"/>
      <c r="G5" s="4"/>
      <c r="H5" s="4"/>
      <c r="I5" s="4">
        <f>SUM(B5:H5)</f>
        <v>1040</v>
      </c>
      <c r="J5" s="4">
        <f>IF(I5&gt;5000, I5*0.2%, 0)</f>
        <v>0</v>
      </c>
    </row>
    <row r="6" spans="1:10" x14ac:dyDescent="0.25">
      <c r="A6" s="3">
        <f>A5+1</f>
        <v>2</v>
      </c>
      <c r="B6" s="4">
        <f>B5*(1+B$1)</f>
        <v>1081.6000000000001</v>
      </c>
      <c r="C6" s="4"/>
      <c r="D6" s="4"/>
      <c r="E6" s="4"/>
      <c r="F6" s="4"/>
      <c r="G6" s="4"/>
      <c r="H6" s="4"/>
      <c r="I6" s="4">
        <f t="shared" ref="I6:I22" si="0">SUM(B6:H6)</f>
        <v>1081.6000000000001</v>
      </c>
      <c r="J6" s="4">
        <f t="shared" ref="J6:J22" si="1">IF(I6&gt;5000, I6*0.2%, 0)</f>
        <v>0</v>
      </c>
    </row>
    <row r="7" spans="1:10" x14ac:dyDescent="0.25">
      <c r="A7" s="3">
        <f t="shared" ref="A7:A22" si="2">A6+1</f>
        <v>3</v>
      </c>
      <c r="B7" s="4">
        <f t="shared" ref="B7:B9" si="3">B6*(1+B$1)</f>
        <v>1124.8640000000003</v>
      </c>
      <c r="C7" s="4"/>
      <c r="D7" s="4"/>
      <c r="E7" s="4"/>
      <c r="F7" s="4"/>
      <c r="G7" s="4"/>
      <c r="H7" s="4"/>
      <c r="I7" s="4">
        <f t="shared" si="0"/>
        <v>1124.8640000000003</v>
      </c>
      <c r="J7" s="4">
        <f t="shared" si="1"/>
        <v>0</v>
      </c>
    </row>
    <row r="8" spans="1:10" x14ac:dyDescent="0.25">
      <c r="A8" s="3">
        <f t="shared" si="2"/>
        <v>4</v>
      </c>
      <c r="B8" s="4">
        <f t="shared" si="3"/>
        <v>1169.8585600000004</v>
      </c>
      <c r="C8" s="4">
        <f>C$2*(1+C$1)</f>
        <v>927</v>
      </c>
      <c r="D8" s="4"/>
      <c r="E8" s="4"/>
      <c r="F8" s="4"/>
      <c r="G8" s="4"/>
      <c r="H8" s="4"/>
      <c r="I8" s="4">
        <f t="shared" si="0"/>
        <v>2096.8585600000006</v>
      </c>
      <c r="J8" s="4">
        <f t="shared" si="1"/>
        <v>0</v>
      </c>
    </row>
    <row r="9" spans="1:10" x14ac:dyDescent="0.25">
      <c r="A9" s="3">
        <f t="shared" si="2"/>
        <v>5</v>
      </c>
      <c r="B9" s="4">
        <f t="shared" si="3"/>
        <v>1216.6529024000004</v>
      </c>
      <c r="C9" s="4">
        <f>C8*(1+C$1)</f>
        <v>954.81000000000006</v>
      </c>
      <c r="D9" s="4"/>
      <c r="E9" s="4"/>
      <c r="F9" s="4"/>
      <c r="G9" s="4"/>
      <c r="H9" s="4"/>
      <c r="I9" s="4">
        <f t="shared" si="0"/>
        <v>2171.4629024000005</v>
      </c>
      <c r="J9" s="4">
        <f t="shared" si="1"/>
        <v>0</v>
      </c>
    </row>
    <row r="10" spans="1:10" x14ac:dyDescent="0.25">
      <c r="A10" s="3">
        <f t="shared" si="2"/>
        <v>6</v>
      </c>
      <c r="B10" s="4">
        <f t="shared" ref="B10:B22" si="4">B9*(1+$B$1)</f>
        <v>1265.3190184960004</v>
      </c>
      <c r="C10" s="4">
        <f t="shared" ref="C10:C22" si="5">C9*(1+C$1)</f>
        <v>983.4543000000001</v>
      </c>
      <c r="D10" s="4"/>
      <c r="E10" s="4"/>
      <c r="F10" s="4"/>
      <c r="G10" s="4"/>
      <c r="H10" s="4"/>
      <c r="I10" s="4">
        <f t="shared" si="0"/>
        <v>2248.7733184960007</v>
      </c>
      <c r="J10" s="4">
        <f t="shared" si="1"/>
        <v>0</v>
      </c>
    </row>
    <row r="11" spans="1:10" x14ac:dyDescent="0.25">
      <c r="A11" s="3">
        <f t="shared" si="2"/>
        <v>7</v>
      </c>
      <c r="B11" s="4">
        <f t="shared" si="4"/>
        <v>1315.9317792358404</v>
      </c>
      <c r="C11" s="4">
        <f t="shared" si="5"/>
        <v>1012.9579290000001</v>
      </c>
      <c r="D11" s="4">
        <f>D$2*(1+D$1)</f>
        <v>927</v>
      </c>
      <c r="E11" s="4"/>
      <c r="F11" s="4"/>
      <c r="G11" s="4"/>
      <c r="H11" s="4"/>
      <c r="I11" s="4">
        <f t="shared" si="0"/>
        <v>3255.8897082358408</v>
      </c>
      <c r="J11" s="4">
        <f t="shared" si="1"/>
        <v>0</v>
      </c>
    </row>
    <row r="12" spans="1:10" x14ac:dyDescent="0.25">
      <c r="A12" s="3">
        <f t="shared" si="2"/>
        <v>8</v>
      </c>
      <c r="B12" s="4">
        <f t="shared" si="4"/>
        <v>1368.5690504052741</v>
      </c>
      <c r="C12" s="4">
        <f t="shared" si="5"/>
        <v>1043.3466668700003</v>
      </c>
      <c r="D12" s="4">
        <f t="shared" ref="D12:D22" si="6">D11*(1+D$1)</f>
        <v>954.81000000000006</v>
      </c>
      <c r="E12" s="4"/>
      <c r="F12" s="4"/>
      <c r="G12" s="4"/>
      <c r="H12" s="4"/>
      <c r="I12" s="4">
        <f t="shared" si="0"/>
        <v>3366.7257172752743</v>
      </c>
      <c r="J12" s="4">
        <f t="shared" si="1"/>
        <v>0</v>
      </c>
    </row>
    <row r="13" spans="1:10" x14ac:dyDescent="0.25">
      <c r="A13" s="3">
        <f t="shared" si="2"/>
        <v>9</v>
      </c>
      <c r="B13" s="4">
        <f t="shared" si="4"/>
        <v>1423.311812421485</v>
      </c>
      <c r="C13" s="4">
        <f t="shared" si="5"/>
        <v>1074.6470668761003</v>
      </c>
      <c r="D13" s="4">
        <f t="shared" si="6"/>
        <v>983.4543000000001</v>
      </c>
      <c r="E13" s="4"/>
      <c r="F13" s="4"/>
      <c r="G13" s="4"/>
      <c r="H13" s="4"/>
      <c r="I13" s="4">
        <f t="shared" si="0"/>
        <v>3481.4131792975859</v>
      </c>
      <c r="J13" s="4">
        <f t="shared" si="1"/>
        <v>0</v>
      </c>
    </row>
    <row r="14" spans="1:10" x14ac:dyDescent="0.25">
      <c r="A14" s="3">
        <f t="shared" si="2"/>
        <v>10</v>
      </c>
      <c r="B14" s="4">
        <f t="shared" si="4"/>
        <v>1480.2442849183444</v>
      </c>
      <c r="C14" s="4">
        <f t="shared" si="5"/>
        <v>1106.8864788823835</v>
      </c>
      <c r="D14" s="4">
        <f t="shared" si="6"/>
        <v>1012.9579290000001</v>
      </c>
      <c r="E14" s="4">
        <f>E$2*(1+E$1)</f>
        <v>927</v>
      </c>
      <c r="F14" s="4"/>
      <c r="G14" s="4"/>
      <c r="H14" s="4"/>
      <c r="I14" s="4">
        <f t="shared" si="0"/>
        <v>4527.0886928007276</v>
      </c>
      <c r="J14" s="4">
        <f t="shared" si="1"/>
        <v>0</v>
      </c>
    </row>
    <row r="15" spans="1:10" x14ac:dyDescent="0.25">
      <c r="A15" s="3">
        <f t="shared" si="2"/>
        <v>11</v>
      </c>
      <c r="B15" s="4">
        <f t="shared" si="4"/>
        <v>1539.4540563150783</v>
      </c>
      <c r="C15" s="4">
        <f t="shared" si="5"/>
        <v>1140.093073248855</v>
      </c>
      <c r="D15" s="4">
        <f t="shared" si="6"/>
        <v>1043.3466668700003</v>
      </c>
      <c r="E15" s="4">
        <f t="shared" ref="E15:G22" si="7">E$2*(1+E$1)</f>
        <v>927</v>
      </c>
      <c r="F15" s="4"/>
      <c r="G15" s="4"/>
      <c r="H15" s="4"/>
      <c r="I15" s="4">
        <f t="shared" si="0"/>
        <v>4649.8937964339339</v>
      </c>
      <c r="J15" s="4">
        <f t="shared" si="1"/>
        <v>0</v>
      </c>
    </row>
    <row r="16" spans="1:10" x14ac:dyDescent="0.25">
      <c r="A16" s="3">
        <f t="shared" si="2"/>
        <v>12</v>
      </c>
      <c r="B16" s="4">
        <f t="shared" si="4"/>
        <v>1601.0322185676814</v>
      </c>
      <c r="C16" s="4">
        <f t="shared" si="5"/>
        <v>1174.2958654463207</v>
      </c>
      <c r="D16" s="4">
        <f t="shared" si="6"/>
        <v>1074.6470668761003</v>
      </c>
      <c r="E16" s="4">
        <f t="shared" si="7"/>
        <v>927</v>
      </c>
      <c r="F16" s="4"/>
      <c r="G16" s="4"/>
      <c r="H16" s="4"/>
      <c r="I16" s="4">
        <f t="shared" si="0"/>
        <v>4776.9751508901027</v>
      </c>
      <c r="J16" s="4">
        <f t="shared" si="1"/>
        <v>0</v>
      </c>
    </row>
    <row r="17" spans="1:10" x14ac:dyDescent="0.25">
      <c r="A17" s="3">
        <f t="shared" si="2"/>
        <v>13</v>
      </c>
      <c r="B17" s="4">
        <f t="shared" si="4"/>
        <v>1665.0735073103888</v>
      </c>
      <c r="C17" s="4">
        <f t="shared" si="5"/>
        <v>1209.5247414097103</v>
      </c>
      <c r="D17" s="4">
        <f t="shared" si="6"/>
        <v>1106.8864788823835</v>
      </c>
      <c r="E17" s="4">
        <f t="shared" si="7"/>
        <v>927</v>
      </c>
      <c r="F17" s="4">
        <f>F$2*(1+F$1)</f>
        <v>924.75000000000011</v>
      </c>
      <c r="G17" s="4"/>
      <c r="H17" s="4"/>
      <c r="I17" s="4">
        <f t="shared" si="0"/>
        <v>5833.234727602483</v>
      </c>
      <c r="J17" s="4">
        <f t="shared" si="1"/>
        <v>11.666469455204966</v>
      </c>
    </row>
    <row r="18" spans="1:10" x14ac:dyDescent="0.25">
      <c r="A18" s="3">
        <f t="shared" si="2"/>
        <v>14</v>
      </c>
      <c r="B18" s="4">
        <f t="shared" si="4"/>
        <v>1731.6764476028043</v>
      </c>
      <c r="C18" s="4">
        <f t="shared" si="5"/>
        <v>1245.8104836520015</v>
      </c>
      <c r="D18" s="4">
        <f t="shared" si="6"/>
        <v>1140.093073248855</v>
      </c>
      <c r="E18" s="4">
        <f t="shared" si="7"/>
        <v>927</v>
      </c>
      <c r="F18" s="4">
        <f t="shared" si="7"/>
        <v>924.75000000000011</v>
      </c>
      <c r="G18" s="4"/>
      <c r="H18" s="4"/>
      <c r="I18" s="4">
        <f t="shared" si="0"/>
        <v>5969.3300045036613</v>
      </c>
      <c r="J18" s="4">
        <f t="shared" si="1"/>
        <v>11.938660009007323</v>
      </c>
    </row>
    <row r="19" spans="1:10" x14ac:dyDescent="0.25">
      <c r="A19" s="3">
        <f t="shared" si="2"/>
        <v>15</v>
      </c>
      <c r="B19" s="4">
        <f t="shared" si="4"/>
        <v>1800.9435055069166</v>
      </c>
      <c r="C19" s="4">
        <f t="shared" si="5"/>
        <v>1283.1847981615615</v>
      </c>
      <c r="D19" s="4">
        <f t="shared" si="6"/>
        <v>1174.2958654463207</v>
      </c>
      <c r="E19" s="4">
        <f t="shared" si="7"/>
        <v>927</v>
      </c>
      <c r="F19" s="4">
        <f t="shared" si="7"/>
        <v>924.75000000000011</v>
      </c>
      <c r="G19" s="4"/>
      <c r="H19" s="4"/>
      <c r="I19" s="4">
        <f t="shared" si="0"/>
        <v>6110.174169114799</v>
      </c>
      <c r="J19" s="4">
        <f t="shared" si="1"/>
        <v>12.220348338229599</v>
      </c>
    </row>
    <row r="20" spans="1:10" x14ac:dyDescent="0.25">
      <c r="A20" s="3">
        <f t="shared" si="2"/>
        <v>16</v>
      </c>
      <c r="B20" s="4">
        <f t="shared" si="4"/>
        <v>1872.9812457271933</v>
      </c>
      <c r="C20" s="4">
        <f t="shared" si="5"/>
        <v>1321.6803421064085</v>
      </c>
      <c r="D20" s="4">
        <f t="shared" si="6"/>
        <v>1209.5247414097103</v>
      </c>
      <c r="E20" s="4">
        <f t="shared" si="7"/>
        <v>927</v>
      </c>
      <c r="F20" s="4">
        <f t="shared" si="7"/>
        <v>924.75000000000011</v>
      </c>
      <c r="G20" s="4">
        <f>G$2*(1+G$1)</f>
        <v>922.49999999999989</v>
      </c>
      <c r="H20" s="4"/>
      <c r="I20" s="4">
        <f t="shared" si="0"/>
        <v>7178.4363292433118</v>
      </c>
      <c r="J20" s="4">
        <f t="shared" si="1"/>
        <v>14.356872658486624</v>
      </c>
    </row>
    <row r="21" spans="1:10" x14ac:dyDescent="0.25">
      <c r="A21" s="3">
        <f t="shared" si="2"/>
        <v>17</v>
      </c>
      <c r="B21" s="4">
        <f t="shared" si="4"/>
        <v>1947.9004955562812</v>
      </c>
      <c r="C21" s="4">
        <f t="shared" si="5"/>
        <v>1361.3307523696008</v>
      </c>
      <c r="D21" s="4">
        <f t="shared" si="6"/>
        <v>1245.8104836520015</v>
      </c>
      <c r="E21" s="4">
        <f t="shared" si="7"/>
        <v>927</v>
      </c>
      <c r="F21" s="4">
        <f t="shared" si="7"/>
        <v>924.75000000000011</v>
      </c>
      <c r="G21" s="4">
        <f t="shared" si="7"/>
        <v>922.49999999999989</v>
      </c>
      <c r="H21" s="4"/>
      <c r="I21" s="4">
        <f t="shared" si="0"/>
        <v>7329.2917315778832</v>
      </c>
      <c r="J21" s="4">
        <f t="shared" si="1"/>
        <v>14.658583463155766</v>
      </c>
    </row>
    <row r="22" spans="1:10" x14ac:dyDescent="0.25">
      <c r="A22" s="3">
        <f t="shared" si="2"/>
        <v>18</v>
      </c>
      <c r="B22" s="4">
        <f t="shared" si="4"/>
        <v>2025.8165153785326</v>
      </c>
      <c r="C22" s="4">
        <f t="shared" si="5"/>
        <v>1402.1706749406887</v>
      </c>
      <c r="D22" s="4">
        <f t="shared" si="6"/>
        <v>1283.1847981615615</v>
      </c>
      <c r="E22" s="4">
        <f t="shared" si="7"/>
        <v>927</v>
      </c>
      <c r="F22" s="4">
        <f t="shared" si="7"/>
        <v>924.75000000000011</v>
      </c>
      <c r="G22" s="4">
        <f t="shared" si="7"/>
        <v>922.49999999999989</v>
      </c>
      <c r="H22" s="4">
        <v>600</v>
      </c>
      <c r="I22" s="6">
        <f t="shared" si="0"/>
        <v>8085.4219884807826</v>
      </c>
      <c r="J22" s="4">
        <f t="shared" si="1"/>
        <v>16.170843976961567</v>
      </c>
    </row>
    <row r="24" spans="1:10" x14ac:dyDescent="0.25">
      <c r="A24" s="8"/>
      <c r="B24" s="8" t="s">
        <v>8</v>
      </c>
      <c r="C24" s="8"/>
      <c r="D24" s="8"/>
      <c r="E24" s="8"/>
      <c r="F24" s="8"/>
      <c r="G24" s="8"/>
      <c r="H24" s="9" t="s">
        <v>3</v>
      </c>
      <c r="I24" s="18">
        <f>I22</f>
        <v>8085.4219884807826</v>
      </c>
      <c r="J24" s="9"/>
    </row>
    <row r="25" spans="1:10" x14ac:dyDescent="0.25">
      <c r="B25" s="15">
        <f>SUM(B2:H2)</f>
        <v>6100</v>
      </c>
      <c r="H25" s="14" t="s">
        <v>17</v>
      </c>
      <c r="I25" s="16">
        <f>SUM(J5:J22)</f>
        <v>81.011777901045846</v>
      </c>
      <c r="J25" s="14"/>
    </row>
    <row r="26" spans="1:10" x14ac:dyDescent="0.25">
      <c r="H26" s="14" t="s">
        <v>23</v>
      </c>
      <c r="I26" s="16">
        <f>(I24-I25-B25)*(12.5%)</f>
        <v>238.05127632246706</v>
      </c>
      <c r="J26" s="14"/>
    </row>
    <row r="27" spans="1:10" x14ac:dyDescent="0.25">
      <c r="A27" s="10"/>
      <c r="B27" s="11"/>
      <c r="C27" s="11"/>
      <c r="D27" s="10"/>
      <c r="E27" s="10"/>
      <c r="F27" s="10"/>
      <c r="G27" s="10"/>
      <c r="H27" s="17" t="s">
        <v>18</v>
      </c>
      <c r="I27" s="19">
        <f>I24-I25-I26</f>
        <v>7766.3589342572695</v>
      </c>
      <c r="J27" s="11"/>
    </row>
  </sheetData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73D31E-7690-4743-B31F-5EB14680FEC1}">
  <dimension ref="A1:F25"/>
  <sheetViews>
    <sheetView topLeftCell="A3" zoomScale="120" zoomScaleNormal="120" workbookViewId="0">
      <selection activeCell="A3" sqref="A3:F25"/>
    </sheetView>
  </sheetViews>
  <sheetFormatPr defaultRowHeight="15" x14ac:dyDescent="0.25"/>
  <cols>
    <col min="1" max="1" width="7.42578125" customWidth="1"/>
    <col min="2" max="6" width="12.5703125" customWidth="1"/>
  </cols>
  <sheetData>
    <row r="1" spans="1:6" x14ac:dyDescent="0.25">
      <c r="B1" s="20"/>
      <c r="E1" s="3" t="s">
        <v>19</v>
      </c>
      <c r="F1" s="5">
        <v>0.05</v>
      </c>
    </row>
    <row r="3" spans="1:6" ht="30" x14ac:dyDescent="0.25">
      <c r="A3" s="13" t="s">
        <v>0</v>
      </c>
      <c r="B3" s="13" t="s">
        <v>2</v>
      </c>
      <c r="C3" s="13" t="s">
        <v>4</v>
      </c>
      <c r="D3" s="13" t="s">
        <v>3</v>
      </c>
      <c r="E3" s="13" t="s">
        <v>21</v>
      </c>
      <c r="F3" s="13" t="s">
        <v>29</v>
      </c>
    </row>
    <row r="4" spans="1:6" x14ac:dyDescent="0.25">
      <c r="A4" s="3">
        <v>1</v>
      </c>
      <c r="B4" s="4">
        <v>1000</v>
      </c>
      <c r="C4" s="4">
        <v>0</v>
      </c>
      <c r="D4" s="4">
        <f>B4+C4</f>
        <v>1000</v>
      </c>
      <c r="E4" s="4">
        <f>(D4*F$1)</f>
        <v>50</v>
      </c>
      <c r="F4" s="4">
        <f>(D4+E4)</f>
        <v>1050</v>
      </c>
    </row>
    <row r="5" spans="1:6" x14ac:dyDescent="0.25">
      <c r="A5" s="3">
        <f>A4+1</f>
        <v>2</v>
      </c>
      <c r="B5" s="4">
        <v>300</v>
      </c>
      <c r="C5" s="4">
        <f>F4</f>
        <v>1050</v>
      </c>
      <c r="D5" s="4">
        <f t="shared" ref="D5:D21" si="0">B5+C5</f>
        <v>1350</v>
      </c>
      <c r="E5" s="4">
        <f>(D5*F$1)</f>
        <v>67.5</v>
      </c>
      <c r="F5" s="4">
        <f t="shared" ref="F5:F21" si="1">(D5+E5)</f>
        <v>1417.5</v>
      </c>
    </row>
    <row r="6" spans="1:6" x14ac:dyDescent="0.25">
      <c r="A6" s="3">
        <f t="shared" ref="A6:A21" si="2">A5+1</f>
        <v>3</v>
      </c>
      <c r="B6" s="4">
        <v>300</v>
      </c>
      <c r="C6" s="4">
        <f t="shared" ref="C6:C21" si="3">F5</f>
        <v>1417.5</v>
      </c>
      <c r="D6" s="4">
        <f t="shared" si="0"/>
        <v>1717.5</v>
      </c>
      <c r="E6" s="4">
        <f>(D6*F$1)</f>
        <v>85.875</v>
      </c>
      <c r="F6" s="4">
        <f t="shared" si="1"/>
        <v>1803.375</v>
      </c>
    </row>
    <row r="7" spans="1:6" x14ac:dyDescent="0.25">
      <c r="A7" s="3">
        <f t="shared" si="2"/>
        <v>4</v>
      </c>
      <c r="B7" s="4">
        <v>300</v>
      </c>
      <c r="C7" s="4">
        <f t="shared" si="3"/>
        <v>1803.375</v>
      </c>
      <c r="D7" s="4">
        <f t="shared" si="0"/>
        <v>2103.375</v>
      </c>
      <c r="E7" s="4">
        <f>(D7*F$1)</f>
        <v>105.16875</v>
      </c>
      <c r="F7" s="4">
        <f t="shared" si="1"/>
        <v>2208.5437499999998</v>
      </c>
    </row>
    <row r="8" spans="1:6" x14ac:dyDescent="0.25">
      <c r="A8" s="3">
        <f t="shared" si="2"/>
        <v>5</v>
      </c>
      <c r="B8" s="4">
        <v>300</v>
      </c>
      <c r="C8" s="4">
        <f t="shared" si="3"/>
        <v>2208.5437499999998</v>
      </c>
      <c r="D8" s="4">
        <f t="shared" si="0"/>
        <v>2508.5437499999998</v>
      </c>
      <c r="E8" s="4">
        <f>(D8*F$1)</f>
        <v>125.4271875</v>
      </c>
      <c r="F8" s="4">
        <f t="shared" si="1"/>
        <v>2633.9709374999998</v>
      </c>
    </row>
    <row r="9" spans="1:6" x14ac:dyDescent="0.25">
      <c r="A9" s="3">
        <f t="shared" si="2"/>
        <v>6</v>
      </c>
      <c r="B9" s="4">
        <v>300</v>
      </c>
      <c r="C9" s="4">
        <f t="shared" si="3"/>
        <v>2633.9709374999998</v>
      </c>
      <c r="D9" s="4">
        <f t="shared" si="0"/>
        <v>2933.9709374999998</v>
      </c>
      <c r="E9" s="4">
        <f>(D9*F$1)</f>
        <v>146.69854687500001</v>
      </c>
      <c r="F9" s="4">
        <f t="shared" si="1"/>
        <v>3080.6694843749997</v>
      </c>
    </row>
    <row r="10" spans="1:6" x14ac:dyDescent="0.25">
      <c r="A10" s="3">
        <f t="shared" si="2"/>
        <v>7</v>
      </c>
      <c r="B10" s="4">
        <v>300</v>
      </c>
      <c r="C10" s="4">
        <f t="shared" si="3"/>
        <v>3080.6694843749997</v>
      </c>
      <c r="D10" s="4">
        <f t="shared" si="0"/>
        <v>3380.6694843749997</v>
      </c>
      <c r="E10" s="4">
        <f>(D10*F$1)</f>
        <v>169.03347421875</v>
      </c>
      <c r="F10" s="4">
        <f t="shared" si="1"/>
        <v>3549.7029585937498</v>
      </c>
    </row>
    <row r="11" spans="1:6" x14ac:dyDescent="0.25">
      <c r="A11" s="3">
        <f t="shared" si="2"/>
        <v>8</v>
      </c>
      <c r="B11" s="4">
        <v>300</v>
      </c>
      <c r="C11" s="4">
        <f t="shared" si="3"/>
        <v>3549.7029585937498</v>
      </c>
      <c r="D11" s="4">
        <f t="shared" si="0"/>
        <v>3849.7029585937498</v>
      </c>
      <c r="E11" s="4">
        <f>(D11*F$1)</f>
        <v>192.48514792968751</v>
      </c>
      <c r="F11" s="4">
        <f t="shared" si="1"/>
        <v>4042.1881065234375</v>
      </c>
    </row>
    <row r="12" spans="1:6" x14ac:dyDescent="0.25">
      <c r="A12" s="3">
        <f t="shared" si="2"/>
        <v>9</v>
      </c>
      <c r="B12" s="4">
        <v>300</v>
      </c>
      <c r="C12" s="4">
        <f t="shared" si="3"/>
        <v>4042.1881065234375</v>
      </c>
      <c r="D12" s="4">
        <f t="shared" si="0"/>
        <v>4342.1881065234375</v>
      </c>
      <c r="E12" s="4">
        <f>(D12*F$1)</f>
        <v>217.1094053261719</v>
      </c>
      <c r="F12" s="4">
        <f t="shared" si="1"/>
        <v>4559.2975118496097</v>
      </c>
    </row>
    <row r="13" spans="1:6" x14ac:dyDescent="0.25">
      <c r="A13" s="3">
        <f t="shared" si="2"/>
        <v>10</v>
      </c>
      <c r="B13" s="4">
        <v>300</v>
      </c>
      <c r="C13" s="4">
        <f t="shared" si="3"/>
        <v>4559.2975118496097</v>
      </c>
      <c r="D13" s="4">
        <f t="shared" si="0"/>
        <v>4859.2975118496097</v>
      </c>
      <c r="E13" s="4">
        <f>(D13*F$1)</f>
        <v>242.9648755924805</v>
      </c>
      <c r="F13" s="4">
        <f t="shared" si="1"/>
        <v>5102.2623874420906</v>
      </c>
    </row>
    <row r="14" spans="1:6" x14ac:dyDescent="0.25">
      <c r="A14" s="3">
        <f t="shared" si="2"/>
        <v>11</v>
      </c>
      <c r="B14" s="4">
        <v>300</v>
      </c>
      <c r="C14" s="4">
        <f t="shared" si="3"/>
        <v>5102.2623874420906</v>
      </c>
      <c r="D14" s="4">
        <f t="shared" si="0"/>
        <v>5402.2623874420906</v>
      </c>
      <c r="E14" s="4">
        <f>(D14*F$1)</f>
        <v>270.11311937210456</v>
      </c>
      <c r="F14" s="4">
        <f t="shared" si="1"/>
        <v>5672.3755068141954</v>
      </c>
    </row>
    <row r="15" spans="1:6" x14ac:dyDescent="0.25">
      <c r="A15" s="3">
        <f t="shared" si="2"/>
        <v>12</v>
      </c>
      <c r="B15" s="4">
        <v>300</v>
      </c>
      <c r="C15" s="4">
        <f t="shared" si="3"/>
        <v>5672.3755068141954</v>
      </c>
      <c r="D15" s="4">
        <f t="shared" si="0"/>
        <v>5972.3755068141954</v>
      </c>
      <c r="E15" s="4">
        <f>(D15*F$1)</f>
        <v>298.61877534070976</v>
      </c>
      <c r="F15" s="4">
        <f t="shared" si="1"/>
        <v>6270.9942821549048</v>
      </c>
    </row>
    <row r="16" spans="1:6" x14ac:dyDescent="0.25">
      <c r="A16" s="3">
        <f t="shared" si="2"/>
        <v>13</v>
      </c>
      <c r="B16" s="4">
        <v>300</v>
      </c>
      <c r="C16" s="4">
        <f t="shared" si="3"/>
        <v>6270.9942821549048</v>
      </c>
      <c r="D16" s="4">
        <f t="shared" si="0"/>
        <v>6570.9942821549048</v>
      </c>
      <c r="E16" s="4">
        <f>(D16*F$1)</f>
        <v>328.54971410774527</v>
      </c>
      <c r="F16" s="4">
        <f t="shared" si="1"/>
        <v>6899.5439962626497</v>
      </c>
    </row>
    <row r="17" spans="1:6" x14ac:dyDescent="0.25">
      <c r="A17" s="3">
        <f t="shared" si="2"/>
        <v>14</v>
      </c>
      <c r="B17" s="4">
        <v>300</v>
      </c>
      <c r="C17" s="4">
        <f t="shared" si="3"/>
        <v>6899.5439962626497</v>
      </c>
      <c r="D17" s="4">
        <f t="shared" si="0"/>
        <v>7199.5439962626497</v>
      </c>
      <c r="E17" s="4">
        <f>(D17*F$1)</f>
        <v>359.97719981313253</v>
      </c>
      <c r="F17" s="4">
        <f t="shared" si="1"/>
        <v>7559.5211960757824</v>
      </c>
    </row>
    <row r="18" spans="1:6" x14ac:dyDescent="0.25">
      <c r="A18" s="3">
        <f t="shared" si="2"/>
        <v>15</v>
      </c>
      <c r="B18" s="4">
        <v>300</v>
      </c>
      <c r="C18" s="4">
        <f t="shared" si="3"/>
        <v>7559.5211960757824</v>
      </c>
      <c r="D18" s="4">
        <f t="shared" si="0"/>
        <v>7859.5211960757824</v>
      </c>
      <c r="E18" s="4">
        <f>(D18*F$1)</f>
        <v>392.97605980378916</v>
      </c>
      <c r="F18" s="4">
        <f t="shared" si="1"/>
        <v>8252.4972558795707</v>
      </c>
    </row>
    <row r="19" spans="1:6" x14ac:dyDescent="0.25">
      <c r="A19" s="3">
        <f t="shared" si="2"/>
        <v>16</v>
      </c>
      <c r="B19" s="4">
        <v>300</v>
      </c>
      <c r="C19" s="4">
        <f t="shared" si="3"/>
        <v>8252.4972558795707</v>
      </c>
      <c r="D19" s="4">
        <f t="shared" si="0"/>
        <v>8552.4972558795707</v>
      </c>
      <c r="E19" s="4">
        <f>(D19*F$1)</f>
        <v>427.62486279397854</v>
      </c>
      <c r="F19" s="4">
        <f t="shared" si="1"/>
        <v>8980.1221186735493</v>
      </c>
    </row>
    <row r="20" spans="1:6" x14ac:dyDescent="0.25">
      <c r="A20" s="3">
        <f t="shared" si="2"/>
        <v>17</v>
      </c>
      <c r="B20" s="4">
        <v>300</v>
      </c>
      <c r="C20" s="4">
        <f t="shared" si="3"/>
        <v>8980.1221186735493</v>
      </c>
      <c r="D20" s="4">
        <f t="shared" si="0"/>
        <v>9280.1221186735493</v>
      </c>
      <c r="E20" s="4">
        <f>(D20*F$1)</f>
        <v>464.00610593367747</v>
      </c>
      <c r="F20" s="4">
        <f t="shared" si="1"/>
        <v>9744.128224607226</v>
      </c>
    </row>
    <row r="21" spans="1:6" x14ac:dyDescent="0.25">
      <c r="A21" s="3">
        <f t="shared" si="2"/>
        <v>18</v>
      </c>
      <c r="B21" s="4">
        <v>300</v>
      </c>
      <c r="C21" s="4">
        <f t="shared" si="3"/>
        <v>9744.128224607226</v>
      </c>
      <c r="D21" s="4">
        <f t="shared" si="0"/>
        <v>10044.128224607226</v>
      </c>
      <c r="E21" s="4">
        <f>(D21*F$1)</f>
        <v>502.20641123036131</v>
      </c>
      <c r="F21" s="19">
        <f t="shared" si="1"/>
        <v>10546.334635837587</v>
      </c>
    </row>
    <row r="23" spans="1:6" x14ac:dyDescent="0.25">
      <c r="A23" s="8"/>
      <c r="B23" s="8" t="s">
        <v>8</v>
      </c>
      <c r="C23" s="8"/>
      <c r="D23" s="8"/>
      <c r="E23" s="9" t="s">
        <v>3</v>
      </c>
      <c r="F23" s="18">
        <f>F21</f>
        <v>10546.334635837587</v>
      </c>
    </row>
    <row r="24" spans="1:6" x14ac:dyDescent="0.25">
      <c r="B24" s="15">
        <f>SUM(B4:B21)</f>
        <v>6100</v>
      </c>
    </row>
    <row r="25" spans="1:6" x14ac:dyDescent="0.25">
      <c r="A25" s="10"/>
      <c r="B25" s="11"/>
      <c r="C25" s="11"/>
      <c r="D25" s="10"/>
      <c r="E25" s="17" t="s">
        <v>30</v>
      </c>
      <c r="F25" s="19">
        <f>F23*75%</f>
        <v>7909.7509768781911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12D050-A3B2-4AD7-A770-4D007EB51674}">
  <dimension ref="A1:G26"/>
  <sheetViews>
    <sheetView zoomScale="110" zoomScaleNormal="110" workbookViewId="0">
      <selection sqref="A1:G26"/>
    </sheetView>
  </sheetViews>
  <sheetFormatPr defaultRowHeight="15" x14ac:dyDescent="0.25"/>
  <cols>
    <col min="1" max="1" width="10.140625" customWidth="1"/>
    <col min="2" max="7" width="12.5703125" customWidth="1"/>
  </cols>
  <sheetData>
    <row r="1" spans="1:7" x14ac:dyDescent="0.25">
      <c r="A1" s="23"/>
      <c r="B1" s="24" t="s">
        <v>25</v>
      </c>
      <c r="C1" s="4">
        <v>27</v>
      </c>
      <c r="F1" s="3" t="s">
        <v>19</v>
      </c>
      <c r="G1" s="5">
        <v>0.08</v>
      </c>
    </row>
    <row r="2" spans="1:7" x14ac:dyDescent="0.25">
      <c r="A2" s="23"/>
      <c r="B2" s="24" t="s">
        <v>26</v>
      </c>
      <c r="C2" s="4">
        <v>100</v>
      </c>
      <c r="G2" s="22"/>
    </row>
    <row r="4" spans="1:7" ht="60" x14ac:dyDescent="0.25">
      <c r="A4" s="13" t="s">
        <v>0</v>
      </c>
      <c r="B4" s="13" t="s">
        <v>2</v>
      </c>
      <c r="C4" s="13" t="s">
        <v>27</v>
      </c>
      <c r="D4" s="13" t="s">
        <v>4</v>
      </c>
      <c r="E4" s="13" t="s">
        <v>3</v>
      </c>
      <c r="F4" s="13" t="s">
        <v>21</v>
      </c>
      <c r="G4" s="13" t="s">
        <v>22</v>
      </c>
    </row>
    <row r="5" spans="1:7" x14ac:dyDescent="0.25">
      <c r="A5" s="3">
        <v>1</v>
      </c>
      <c r="B5" s="4">
        <f>1000</f>
        <v>1000</v>
      </c>
      <c r="C5" s="4">
        <f>B5-($C$1+$C$2)</f>
        <v>873</v>
      </c>
      <c r="D5" s="4">
        <v>0</v>
      </c>
      <c r="E5" s="4">
        <f>C5+D5</f>
        <v>873</v>
      </c>
      <c r="F5" s="4">
        <f t="shared" ref="F5:F22" si="0">(E5*G$1)</f>
        <v>69.84</v>
      </c>
      <c r="G5" s="4">
        <f t="shared" ref="G5:G22" si="1">(E5+F5)*(1-0.2%)</f>
        <v>940.95432000000005</v>
      </c>
    </row>
    <row r="6" spans="1:7" x14ac:dyDescent="0.25">
      <c r="A6" s="3">
        <f>A5+1</f>
        <v>2</v>
      </c>
      <c r="B6" s="4"/>
      <c r="C6" s="4"/>
      <c r="D6" s="4">
        <f>G5</f>
        <v>940.95432000000005</v>
      </c>
      <c r="E6" s="4">
        <f t="shared" ref="E6:E22" si="2">C6+D6</f>
        <v>940.95432000000005</v>
      </c>
      <c r="F6" s="4">
        <f t="shared" si="0"/>
        <v>75.276345599999999</v>
      </c>
      <c r="G6" s="4">
        <f t="shared" si="1"/>
        <v>1014.1982042688001</v>
      </c>
    </row>
    <row r="7" spans="1:7" x14ac:dyDescent="0.25">
      <c r="A7" s="3">
        <f t="shared" ref="A7:A22" si="3">A6+1</f>
        <v>3</v>
      </c>
      <c r="B7" s="4"/>
      <c r="C7" s="4"/>
      <c r="D7" s="4">
        <f t="shared" ref="D7:D22" si="4">G6</f>
        <v>1014.1982042688001</v>
      </c>
      <c r="E7" s="4">
        <f t="shared" si="2"/>
        <v>1014.1982042688001</v>
      </c>
      <c r="F7" s="4">
        <f t="shared" si="0"/>
        <v>81.135856341504009</v>
      </c>
      <c r="G7" s="4">
        <f t="shared" si="1"/>
        <v>1093.1433924890835</v>
      </c>
    </row>
    <row r="8" spans="1:7" x14ac:dyDescent="0.25">
      <c r="A8" s="3">
        <f t="shared" si="3"/>
        <v>4</v>
      </c>
      <c r="B8" s="4">
        <v>900</v>
      </c>
      <c r="C8" s="4">
        <f>B8-($C$1+$C$2)</f>
        <v>773</v>
      </c>
      <c r="D8" s="4">
        <f t="shared" si="4"/>
        <v>1093.1433924890835</v>
      </c>
      <c r="E8" s="4">
        <f t="shared" si="2"/>
        <v>1866.1433924890835</v>
      </c>
      <c r="F8" s="4">
        <f t="shared" si="0"/>
        <v>149.29147139912669</v>
      </c>
      <c r="G8" s="4">
        <f t="shared" si="1"/>
        <v>2011.4039941604337</v>
      </c>
    </row>
    <row r="9" spans="1:7" x14ac:dyDescent="0.25">
      <c r="A9" s="3">
        <f t="shared" si="3"/>
        <v>5</v>
      </c>
      <c r="B9" s="4"/>
      <c r="C9" s="4"/>
      <c r="D9" s="4">
        <f t="shared" si="4"/>
        <v>2011.4039941604337</v>
      </c>
      <c r="E9" s="4">
        <f t="shared" si="2"/>
        <v>2011.4039941604337</v>
      </c>
      <c r="F9" s="4">
        <f t="shared" si="0"/>
        <v>160.91231953283472</v>
      </c>
      <c r="G9" s="4">
        <f t="shared" si="1"/>
        <v>2167.971681065882</v>
      </c>
    </row>
    <row r="10" spans="1:7" x14ac:dyDescent="0.25">
      <c r="A10" s="3">
        <f t="shared" si="3"/>
        <v>6</v>
      </c>
      <c r="B10" s="4"/>
      <c r="C10" s="4"/>
      <c r="D10" s="4">
        <f t="shared" si="4"/>
        <v>2167.971681065882</v>
      </c>
      <c r="E10" s="4">
        <f t="shared" si="2"/>
        <v>2167.971681065882</v>
      </c>
      <c r="F10" s="4">
        <f t="shared" si="0"/>
        <v>173.43773448527057</v>
      </c>
      <c r="G10" s="4">
        <f t="shared" si="1"/>
        <v>2336.7265967200501</v>
      </c>
    </row>
    <row r="11" spans="1:7" x14ac:dyDescent="0.25">
      <c r="A11" s="3">
        <f t="shared" si="3"/>
        <v>7</v>
      </c>
      <c r="B11" s="4">
        <v>900</v>
      </c>
      <c r="C11" s="4">
        <f>B11-($C$1+$C$2)</f>
        <v>773</v>
      </c>
      <c r="D11" s="4">
        <f t="shared" si="4"/>
        <v>2336.7265967200501</v>
      </c>
      <c r="E11" s="4">
        <f t="shared" si="2"/>
        <v>3109.7265967200501</v>
      </c>
      <c r="F11" s="4">
        <f t="shared" si="0"/>
        <v>248.77812773760402</v>
      </c>
      <c r="G11" s="4">
        <f t="shared" si="1"/>
        <v>3351.7877150087388</v>
      </c>
    </row>
    <row r="12" spans="1:7" x14ac:dyDescent="0.25">
      <c r="A12" s="3">
        <f t="shared" si="3"/>
        <v>8</v>
      </c>
      <c r="B12" s="4"/>
      <c r="C12" s="4"/>
      <c r="D12" s="4">
        <f t="shared" si="4"/>
        <v>3351.7877150087388</v>
      </c>
      <c r="E12" s="4">
        <f t="shared" si="2"/>
        <v>3351.7877150087388</v>
      </c>
      <c r="F12" s="4">
        <f t="shared" si="0"/>
        <v>268.14301720069909</v>
      </c>
      <c r="G12" s="4">
        <f t="shared" si="1"/>
        <v>3612.6908707450189</v>
      </c>
    </row>
    <row r="13" spans="1:7" x14ac:dyDescent="0.25">
      <c r="A13" s="3">
        <f t="shared" si="3"/>
        <v>9</v>
      </c>
      <c r="B13" s="4"/>
      <c r="C13" s="4"/>
      <c r="D13" s="4">
        <f t="shared" si="4"/>
        <v>3612.6908707450189</v>
      </c>
      <c r="E13" s="4">
        <f t="shared" si="2"/>
        <v>3612.6908707450189</v>
      </c>
      <c r="F13" s="4">
        <f t="shared" si="0"/>
        <v>289.01526965960153</v>
      </c>
      <c r="G13" s="4">
        <f t="shared" si="1"/>
        <v>3893.9027281238109</v>
      </c>
    </row>
    <row r="14" spans="1:7" x14ac:dyDescent="0.25">
      <c r="A14" s="3">
        <f t="shared" si="3"/>
        <v>10</v>
      </c>
      <c r="B14" s="4">
        <v>900</v>
      </c>
      <c r="C14" s="4">
        <f>B14-($C$1+$C$2)</f>
        <v>773</v>
      </c>
      <c r="D14" s="4">
        <f t="shared" si="4"/>
        <v>3893.9027281238109</v>
      </c>
      <c r="E14" s="4">
        <f t="shared" si="2"/>
        <v>4666.9027281238104</v>
      </c>
      <c r="F14" s="4">
        <f t="shared" si="0"/>
        <v>373.35221824990487</v>
      </c>
      <c r="G14" s="4">
        <f t="shared" si="1"/>
        <v>5030.1744364809674</v>
      </c>
    </row>
    <row r="15" spans="1:7" x14ac:dyDescent="0.25">
      <c r="A15" s="3">
        <f t="shared" si="3"/>
        <v>11</v>
      </c>
      <c r="B15" s="4"/>
      <c r="C15" s="4"/>
      <c r="D15" s="4">
        <f t="shared" si="4"/>
        <v>5030.1744364809674</v>
      </c>
      <c r="E15" s="4">
        <f t="shared" si="2"/>
        <v>5030.1744364809674</v>
      </c>
      <c r="F15" s="4">
        <f t="shared" si="0"/>
        <v>402.41395491847743</v>
      </c>
      <c r="G15" s="4">
        <f t="shared" si="1"/>
        <v>5421.7232146166461</v>
      </c>
    </row>
    <row r="16" spans="1:7" x14ac:dyDescent="0.25">
      <c r="A16" s="3">
        <f t="shared" si="3"/>
        <v>12</v>
      </c>
      <c r="B16" s="4"/>
      <c r="C16" s="4"/>
      <c r="D16" s="4">
        <f t="shared" si="4"/>
        <v>5421.7232146166461</v>
      </c>
      <c r="E16" s="4">
        <f t="shared" si="2"/>
        <v>5421.7232146166461</v>
      </c>
      <c r="F16" s="4">
        <f t="shared" si="0"/>
        <v>433.73785716933168</v>
      </c>
      <c r="G16" s="4">
        <f t="shared" si="1"/>
        <v>5843.7501496424056</v>
      </c>
    </row>
    <row r="17" spans="1:7" x14ac:dyDescent="0.25">
      <c r="A17" s="3">
        <f t="shared" si="3"/>
        <v>13</v>
      </c>
      <c r="B17" s="4">
        <v>900</v>
      </c>
      <c r="C17" s="4">
        <f>B17-($C$1+$C$2)</f>
        <v>773</v>
      </c>
      <c r="D17" s="4">
        <f t="shared" si="4"/>
        <v>5843.7501496424056</v>
      </c>
      <c r="E17" s="4">
        <f t="shared" si="2"/>
        <v>6616.7501496424056</v>
      </c>
      <c r="F17" s="4">
        <f t="shared" si="0"/>
        <v>529.34001197139241</v>
      </c>
      <c r="G17" s="4">
        <f t="shared" si="1"/>
        <v>7131.7979812905705</v>
      </c>
    </row>
    <row r="18" spans="1:7" x14ac:dyDescent="0.25">
      <c r="A18" s="3">
        <f t="shared" si="3"/>
        <v>14</v>
      </c>
      <c r="B18" s="4"/>
      <c r="C18" s="4"/>
      <c r="D18" s="4">
        <f t="shared" si="4"/>
        <v>7131.7979812905705</v>
      </c>
      <c r="E18" s="4">
        <f t="shared" si="2"/>
        <v>7131.7979812905705</v>
      </c>
      <c r="F18" s="4">
        <f t="shared" si="0"/>
        <v>570.54383850324564</v>
      </c>
      <c r="G18" s="4">
        <f t="shared" si="1"/>
        <v>7686.9371361542289</v>
      </c>
    </row>
    <row r="19" spans="1:7" x14ac:dyDescent="0.25">
      <c r="A19" s="3">
        <f t="shared" si="3"/>
        <v>15</v>
      </c>
      <c r="B19" s="4"/>
      <c r="C19" s="4"/>
      <c r="D19" s="4">
        <f t="shared" si="4"/>
        <v>7686.9371361542289</v>
      </c>
      <c r="E19" s="4">
        <f t="shared" si="2"/>
        <v>7686.9371361542289</v>
      </c>
      <c r="F19" s="4">
        <f t="shared" si="0"/>
        <v>614.95497089233834</v>
      </c>
      <c r="G19" s="4">
        <f t="shared" si="1"/>
        <v>8285.2883228324736</v>
      </c>
    </row>
    <row r="20" spans="1:7" x14ac:dyDescent="0.25">
      <c r="A20" s="3">
        <f t="shared" si="3"/>
        <v>16</v>
      </c>
      <c r="B20" s="4">
        <v>900</v>
      </c>
      <c r="C20" s="4">
        <f>B20-($C$1+$C$2)</f>
        <v>773</v>
      </c>
      <c r="D20" s="4">
        <f t="shared" si="4"/>
        <v>8285.2883228324736</v>
      </c>
      <c r="E20" s="4">
        <f t="shared" si="2"/>
        <v>9058.2883228324736</v>
      </c>
      <c r="F20" s="4">
        <f t="shared" si="0"/>
        <v>724.66306582659786</v>
      </c>
      <c r="G20" s="4">
        <f t="shared" si="1"/>
        <v>9763.385485881754</v>
      </c>
    </row>
    <row r="21" spans="1:7" x14ac:dyDescent="0.25">
      <c r="A21" s="3">
        <f t="shared" si="3"/>
        <v>17</v>
      </c>
      <c r="B21" s="4"/>
      <c r="C21" s="4"/>
      <c r="D21" s="4">
        <f t="shared" si="4"/>
        <v>9763.385485881754</v>
      </c>
      <c r="E21" s="4">
        <f t="shared" si="2"/>
        <v>9763.385485881754</v>
      </c>
      <c r="F21" s="4">
        <f t="shared" si="0"/>
        <v>781.07083887054034</v>
      </c>
      <c r="G21" s="4">
        <f t="shared" si="1"/>
        <v>10523.367412102791</v>
      </c>
    </row>
    <row r="22" spans="1:7" x14ac:dyDescent="0.25">
      <c r="A22" s="3">
        <f t="shared" si="3"/>
        <v>18</v>
      </c>
      <c r="B22" s="4">
        <v>600</v>
      </c>
      <c r="C22" s="4">
        <f>B22-($C$1+$C$2)</f>
        <v>473</v>
      </c>
      <c r="D22" s="4">
        <f t="shared" si="4"/>
        <v>10523.367412102791</v>
      </c>
      <c r="E22" s="4">
        <f t="shared" si="2"/>
        <v>10996.367412102791</v>
      </c>
      <c r="F22" s="4">
        <f t="shared" si="0"/>
        <v>879.70939296822326</v>
      </c>
      <c r="G22" s="6">
        <f t="shared" si="1"/>
        <v>11852.324651460873</v>
      </c>
    </row>
    <row r="24" spans="1:7" x14ac:dyDescent="0.25">
      <c r="A24" s="8"/>
      <c r="B24" s="8" t="s">
        <v>8</v>
      </c>
      <c r="C24" s="8" t="s">
        <v>28</v>
      </c>
      <c r="D24" s="8"/>
      <c r="E24" s="8"/>
      <c r="F24" s="9" t="s">
        <v>3</v>
      </c>
      <c r="G24" s="18">
        <f>G22</f>
        <v>11852.324651460873</v>
      </c>
    </row>
    <row r="25" spans="1:7" x14ac:dyDescent="0.25">
      <c r="B25" s="15">
        <f>SUM(B5:B22)</f>
        <v>6100</v>
      </c>
      <c r="C25" s="15">
        <f>SUM(C5:C22)</f>
        <v>5211</v>
      </c>
      <c r="F25" s="14" t="s">
        <v>24</v>
      </c>
      <c r="G25" s="16">
        <f>(G22-B25)*26%</f>
        <v>1495.6044093798268</v>
      </c>
    </row>
    <row r="26" spans="1:7" x14ac:dyDescent="0.25">
      <c r="A26" s="10"/>
      <c r="B26" s="11"/>
      <c r="C26" s="11"/>
      <c r="D26" s="11"/>
      <c r="E26" s="10"/>
      <c r="F26" s="17" t="s">
        <v>18</v>
      </c>
      <c r="G26" s="19">
        <f>G24-G25</f>
        <v>10356.720242081046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634779-726B-4419-AFD0-8457913C718E}">
  <dimension ref="A1:F25"/>
  <sheetViews>
    <sheetView tabSelected="1" topLeftCell="A5" zoomScale="130" zoomScaleNormal="130" workbookViewId="0">
      <selection activeCell="F25" sqref="A23:F25"/>
    </sheetView>
  </sheetViews>
  <sheetFormatPr defaultRowHeight="15" x14ac:dyDescent="0.25"/>
  <cols>
    <col min="1" max="1" width="7.42578125" customWidth="1"/>
    <col min="2" max="6" width="12.5703125" customWidth="1"/>
  </cols>
  <sheetData>
    <row r="1" spans="1:6" x14ac:dyDescent="0.25">
      <c r="B1" s="20"/>
      <c r="E1" s="3" t="s">
        <v>19</v>
      </c>
      <c r="F1" s="5">
        <v>0.12</v>
      </c>
    </row>
    <row r="3" spans="1:6" ht="30" x14ac:dyDescent="0.25">
      <c r="A3" s="13" t="s">
        <v>0</v>
      </c>
      <c r="B3" s="13" t="s">
        <v>2</v>
      </c>
      <c r="C3" s="13" t="s">
        <v>4</v>
      </c>
      <c r="D3" s="13" t="s">
        <v>3</v>
      </c>
      <c r="E3" s="13" t="s">
        <v>21</v>
      </c>
      <c r="F3" s="13" t="s">
        <v>22</v>
      </c>
    </row>
    <row r="4" spans="1:6" x14ac:dyDescent="0.25">
      <c r="A4" s="3">
        <v>1</v>
      </c>
      <c r="B4" s="4">
        <v>1000</v>
      </c>
      <c r="C4" s="4">
        <v>0</v>
      </c>
      <c r="D4" s="4">
        <f>B4+C4</f>
        <v>1000</v>
      </c>
      <c r="E4" s="4">
        <f>(D4*F$1)</f>
        <v>120</v>
      </c>
      <c r="F4" s="4">
        <f>(D4+E4)*(1-0.2%)</f>
        <v>1117.76</v>
      </c>
    </row>
    <row r="5" spans="1:6" x14ac:dyDescent="0.25">
      <c r="A5" s="3">
        <f>A4+1</f>
        <v>2</v>
      </c>
      <c r="B5" s="4">
        <v>300</v>
      </c>
      <c r="C5" s="4">
        <f>F4</f>
        <v>1117.76</v>
      </c>
      <c r="D5" s="4">
        <f t="shared" ref="D5:D21" si="0">B5+C5</f>
        <v>1417.76</v>
      </c>
      <c r="E5" s="4">
        <f t="shared" ref="E5:E21" si="1">(D5*F$1)</f>
        <v>170.13119999999998</v>
      </c>
      <c r="F5" s="4">
        <f t="shared" ref="F5:F21" si="2">(D5+E5)*(1-0.2%)</f>
        <v>1584.7154175999999</v>
      </c>
    </row>
    <row r="6" spans="1:6" x14ac:dyDescent="0.25">
      <c r="A6" s="3">
        <f t="shared" ref="A6:A21" si="3">A5+1</f>
        <v>3</v>
      </c>
      <c r="B6" s="4">
        <v>300</v>
      </c>
      <c r="C6" s="4">
        <f t="shared" ref="C6:C21" si="4">F5</f>
        <v>1584.7154175999999</v>
      </c>
      <c r="D6" s="4">
        <f t="shared" si="0"/>
        <v>1884.7154175999999</v>
      </c>
      <c r="E6" s="4">
        <f t="shared" si="1"/>
        <v>226.16585011199999</v>
      </c>
      <c r="F6" s="4">
        <f t="shared" si="2"/>
        <v>2106.6595051765757</v>
      </c>
    </row>
    <row r="7" spans="1:6" x14ac:dyDescent="0.25">
      <c r="A7" s="3">
        <f t="shared" si="3"/>
        <v>4</v>
      </c>
      <c r="B7" s="4">
        <v>300</v>
      </c>
      <c r="C7" s="4">
        <f t="shared" si="4"/>
        <v>2106.6595051765757</v>
      </c>
      <c r="D7" s="4">
        <f t="shared" si="0"/>
        <v>2406.6595051765757</v>
      </c>
      <c r="E7" s="4">
        <f t="shared" si="1"/>
        <v>288.79914062118905</v>
      </c>
      <c r="F7" s="4">
        <f t="shared" si="2"/>
        <v>2690.0677285061693</v>
      </c>
    </row>
    <row r="8" spans="1:6" x14ac:dyDescent="0.25">
      <c r="A8" s="3">
        <f t="shared" si="3"/>
        <v>5</v>
      </c>
      <c r="B8" s="4">
        <v>300</v>
      </c>
      <c r="C8" s="4">
        <f t="shared" si="4"/>
        <v>2690.0677285061693</v>
      </c>
      <c r="D8" s="4">
        <f t="shared" si="0"/>
        <v>2990.0677285061693</v>
      </c>
      <c r="E8" s="4">
        <f t="shared" si="1"/>
        <v>358.80812742074028</v>
      </c>
      <c r="F8" s="4">
        <f t="shared" si="2"/>
        <v>3342.1781042150556</v>
      </c>
    </row>
    <row r="9" spans="1:6" x14ac:dyDescent="0.25">
      <c r="A9" s="3">
        <f t="shared" si="3"/>
        <v>6</v>
      </c>
      <c r="B9" s="4">
        <v>300</v>
      </c>
      <c r="C9" s="4">
        <f t="shared" si="4"/>
        <v>3342.1781042150556</v>
      </c>
      <c r="D9" s="4">
        <f t="shared" si="0"/>
        <v>3642.1781042150556</v>
      </c>
      <c r="E9" s="4">
        <f t="shared" si="1"/>
        <v>437.06137250580667</v>
      </c>
      <c r="F9" s="4">
        <f t="shared" si="2"/>
        <v>4071.0809977674203</v>
      </c>
    </row>
    <row r="10" spans="1:6" x14ac:dyDescent="0.25">
      <c r="A10" s="3">
        <f t="shared" si="3"/>
        <v>7</v>
      </c>
      <c r="B10" s="4">
        <v>300</v>
      </c>
      <c r="C10" s="4">
        <f t="shared" si="4"/>
        <v>4071.0809977674203</v>
      </c>
      <c r="D10" s="4">
        <f t="shared" si="0"/>
        <v>4371.0809977674198</v>
      </c>
      <c r="E10" s="4">
        <f t="shared" si="1"/>
        <v>524.52971973209037</v>
      </c>
      <c r="F10" s="4">
        <f t="shared" si="2"/>
        <v>4885.8194960645114</v>
      </c>
    </row>
    <row r="11" spans="1:6" x14ac:dyDescent="0.25">
      <c r="A11" s="3">
        <f t="shared" si="3"/>
        <v>8</v>
      </c>
      <c r="B11" s="4">
        <v>300</v>
      </c>
      <c r="C11" s="4">
        <f t="shared" si="4"/>
        <v>4885.8194960645114</v>
      </c>
      <c r="D11" s="4">
        <f t="shared" si="0"/>
        <v>5185.8194960645114</v>
      </c>
      <c r="E11" s="4">
        <f t="shared" si="1"/>
        <v>622.2983395277414</v>
      </c>
      <c r="F11" s="4">
        <f t="shared" si="2"/>
        <v>5796.5015999210682</v>
      </c>
    </row>
    <row r="12" spans="1:6" x14ac:dyDescent="0.25">
      <c r="A12" s="3">
        <f t="shared" si="3"/>
        <v>9</v>
      </c>
      <c r="B12" s="4">
        <v>300</v>
      </c>
      <c r="C12" s="4">
        <f t="shared" si="4"/>
        <v>5796.5015999210682</v>
      </c>
      <c r="D12" s="4">
        <f t="shared" si="0"/>
        <v>6096.5015999210682</v>
      </c>
      <c r="E12" s="4">
        <f t="shared" si="1"/>
        <v>731.58019199052819</v>
      </c>
      <c r="F12" s="4">
        <f t="shared" si="2"/>
        <v>6814.4256283277728</v>
      </c>
    </row>
    <row r="13" spans="1:6" x14ac:dyDescent="0.25">
      <c r="A13" s="3">
        <f t="shared" si="3"/>
        <v>10</v>
      </c>
      <c r="B13" s="4">
        <v>300</v>
      </c>
      <c r="C13" s="4">
        <f t="shared" si="4"/>
        <v>6814.4256283277728</v>
      </c>
      <c r="D13" s="4">
        <f t="shared" si="0"/>
        <v>7114.4256283277728</v>
      </c>
      <c r="E13" s="4">
        <f t="shared" si="1"/>
        <v>853.73107539933267</v>
      </c>
      <c r="F13" s="4">
        <f t="shared" si="2"/>
        <v>7952.2203903196514</v>
      </c>
    </row>
    <row r="14" spans="1:6" x14ac:dyDescent="0.25">
      <c r="A14" s="3">
        <f t="shared" si="3"/>
        <v>11</v>
      </c>
      <c r="B14" s="4">
        <v>300</v>
      </c>
      <c r="C14" s="4">
        <f t="shared" si="4"/>
        <v>7952.2203903196514</v>
      </c>
      <c r="D14" s="4">
        <f t="shared" si="0"/>
        <v>8252.2203903196514</v>
      </c>
      <c r="E14" s="4">
        <f t="shared" si="1"/>
        <v>990.26644683835809</v>
      </c>
      <c r="F14" s="4">
        <f t="shared" si="2"/>
        <v>9224.0018634836924</v>
      </c>
    </row>
    <row r="15" spans="1:6" x14ac:dyDescent="0.25">
      <c r="A15" s="3">
        <f t="shared" si="3"/>
        <v>12</v>
      </c>
      <c r="B15" s="4">
        <v>300</v>
      </c>
      <c r="C15" s="4">
        <f t="shared" si="4"/>
        <v>9224.0018634836924</v>
      </c>
      <c r="D15" s="4">
        <f t="shared" si="0"/>
        <v>9524.0018634836924</v>
      </c>
      <c r="E15" s="4">
        <f t="shared" si="1"/>
        <v>1142.8802236180431</v>
      </c>
      <c r="F15" s="4">
        <f t="shared" si="2"/>
        <v>10645.548322927532</v>
      </c>
    </row>
    <row r="16" spans="1:6" x14ac:dyDescent="0.25">
      <c r="A16" s="3">
        <f t="shared" si="3"/>
        <v>13</v>
      </c>
      <c r="B16" s="4">
        <v>300</v>
      </c>
      <c r="C16" s="4">
        <f t="shared" si="4"/>
        <v>10645.548322927532</v>
      </c>
      <c r="D16" s="4">
        <f t="shared" si="0"/>
        <v>10945.548322927532</v>
      </c>
      <c r="E16" s="4">
        <f t="shared" si="1"/>
        <v>1313.4657987513037</v>
      </c>
      <c r="F16" s="4">
        <f t="shared" si="2"/>
        <v>12234.496093435479</v>
      </c>
    </row>
    <row r="17" spans="1:6" x14ac:dyDescent="0.25">
      <c r="A17" s="3">
        <f t="shared" si="3"/>
        <v>14</v>
      </c>
      <c r="B17" s="4">
        <v>300</v>
      </c>
      <c r="C17" s="4">
        <f t="shared" si="4"/>
        <v>12234.496093435479</v>
      </c>
      <c r="D17" s="4">
        <f t="shared" si="0"/>
        <v>12534.496093435479</v>
      </c>
      <c r="E17" s="4">
        <f t="shared" si="1"/>
        <v>1504.1395312122575</v>
      </c>
      <c r="F17" s="4">
        <f t="shared" si="2"/>
        <v>14010.558353398439</v>
      </c>
    </row>
    <row r="18" spans="1:6" x14ac:dyDescent="0.25">
      <c r="A18" s="3">
        <f t="shared" si="3"/>
        <v>15</v>
      </c>
      <c r="B18" s="4">
        <v>300</v>
      </c>
      <c r="C18" s="4">
        <f t="shared" si="4"/>
        <v>14010.558353398439</v>
      </c>
      <c r="D18" s="4">
        <f t="shared" si="0"/>
        <v>14310.558353398439</v>
      </c>
      <c r="E18" s="4">
        <f t="shared" si="1"/>
        <v>1717.2670024078127</v>
      </c>
      <c r="F18" s="4">
        <f t="shared" si="2"/>
        <v>15995.769705094639</v>
      </c>
    </row>
    <row r="19" spans="1:6" x14ac:dyDescent="0.25">
      <c r="A19" s="3">
        <f t="shared" si="3"/>
        <v>16</v>
      </c>
      <c r="B19" s="4">
        <v>300</v>
      </c>
      <c r="C19" s="4">
        <f t="shared" si="4"/>
        <v>15995.769705094639</v>
      </c>
      <c r="D19" s="4">
        <f t="shared" si="0"/>
        <v>16295.769705094639</v>
      </c>
      <c r="E19" s="4">
        <f t="shared" si="1"/>
        <v>1955.4923646113566</v>
      </c>
      <c r="F19" s="4">
        <f t="shared" si="2"/>
        <v>18214.759545566587</v>
      </c>
    </row>
    <row r="20" spans="1:6" x14ac:dyDescent="0.25">
      <c r="A20" s="3">
        <f t="shared" si="3"/>
        <v>17</v>
      </c>
      <c r="B20" s="4">
        <v>300</v>
      </c>
      <c r="C20" s="4">
        <f t="shared" si="4"/>
        <v>18214.759545566587</v>
      </c>
      <c r="D20" s="4">
        <f t="shared" si="0"/>
        <v>18514.759545566587</v>
      </c>
      <c r="E20" s="4">
        <f t="shared" si="1"/>
        <v>2221.7711454679902</v>
      </c>
      <c r="F20" s="4">
        <f t="shared" si="2"/>
        <v>20695.057629652507</v>
      </c>
    </row>
    <row r="21" spans="1:6" x14ac:dyDescent="0.25">
      <c r="A21" s="3">
        <f t="shared" si="3"/>
        <v>18</v>
      </c>
      <c r="B21" s="4">
        <v>300</v>
      </c>
      <c r="C21" s="4">
        <f t="shared" si="4"/>
        <v>20695.057629652507</v>
      </c>
      <c r="D21" s="4">
        <f t="shared" si="0"/>
        <v>20995.057629652507</v>
      </c>
      <c r="E21" s="4">
        <f t="shared" si="1"/>
        <v>2519.4069155583006</v>
      </c>
      <c r="F21" s="6">
        <f t="shared" si="2"/>
        <v>23467.435616120387</v>
      </c>
    </row>
    <row r="23" spans="1:6" x14ac:dyDescent="0.25">
      <c r="A23" s="8"/>
      <c r="B23" s="8" t="s">
        <v>8</v>
      </c>
      <c r="C23" s="8"/>
      <c r="D23" s="8"/>
      <c r="E23" s="9" t="s">
        <v>3</v>
      </c>
      <c r="F23" s="18">
        <f>F21</f>
        <v>23467.435616120387</v>
      </c>
    </row>
    <row r="24" spans="1:6" x14ac:dyDescent="0.25">
      <c r="B24" s="15">
        <f>SUM(B4:B21)</f>
        <v>6100</v>
      </c>
      <c r="E24" s="14" t="s">
        <v>24</v>
      </c>
      <c r="F24" s="16">
        <f>(F21-B24)*26%</f>
        <v>4515.5332601913005</v>
      </c>
    </row>
    <row r="25" spans="1:6" x14ac:dyDescent="0.25">
      <c r="A25" s="10"/>
      <c r="B25" s="11"/>
      <c r="C25" s="11"/>
      <c r="D25" s="10"/>
      <c r="E25" s="17" t="s">
        <v>18</v>
      </c>
      <c r="F25" s="19">
        <f>F23-F24</f>
        <v>18951.902355929087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Libretto di risparmio</vt:lpstr>
      <vt:lpstr>Buoni Postali</vt:lpstr>
      <vt:lpstr>Fondo Pensione</vt:lpstr>
      <vt:lpstr>Conto Titoli Minore</vt:lpstr>
      <vt:lpstr>Conto Titoli Genitore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Stefano Fabbri</dc:creator>
  <cp:lastModifiedBy>Stefano Fabbri</cp:lastModifiedBy>
  <dcterms:created xsi:type="dcterms:W3CDTF">2024-11-21T07:31:44Z</dcterms:created>
  <dcterms:modified xsi:type="dcterms:W3CDTF">2024-11-21T15:44:36Z</dcterms:modified>
</cp:coreProperties>
</file>