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150082EA0FFBFD3/Documenti/personale/CapitalMente/Risorse/Excel/"/>
    </mc:Choice>
  </mc:AlternateContent>
  <xr:revisionPtr revIDLastSave="142" documentId="8_{A0EDFB43-5444-4413-87F1-47C6F0DFDD22}" xr6:coauthVersionLast="47" xr6:coauthVersionMax="47" xr10:uidLastSave="{AF897F09-D4E2-4BC8-9CB7-37BA5174124A}"/>
  <bookViews>
    <workbookView xWindow="-120" yWindow="-120" windowWidth="29040" windowHeight="17520" xr2:uid="{9EA3B6EB-5460-47EE-9541-2F5AB2943D16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J4" i="1"/>
  <c r="J3" i="1"/>
  <c r="B19" i="1"/>
  <c r="G15" i="1" s="1"/>
  <c r="G19" i="1" s="1"/>
  <c r="B9" i="1"/>
  <c r="C3" i="1" s="1"/>
  <c r="G5" i="1" l="1"/>
  <c r="G9" i="1" s="1"/>
  <c r="C7" i="1"/>
  <c r="D7" i="1" s="1"/>
  <c r="C13" i="1"/>
  <c r="D13" i="1" s="1"/>
  <c r="C14" i="1"/>
  <c r="D14" i="1" s="1"/>
  <c r="C15" i="1"/>
  <c r="D15" i="1" s="1"/>
  <c r="C16" i="1"/>
  <c r="D16" i="1" s="1"/>
  <c r="C17" i="1"/>
  <c r="D17" i="1" s="1"/>
  <c r="D3" i="1"/>
  <c r="C4" i="1"/>
  <c r="D4" i="1" s="1"/>
  <c r="C5" i="1"/>
  <c r="D5" i="1" s="1"/>
  <c r="C6" i="1"/>
  <c r="D6" i="1" s="1"/>
  <c r="D19" i="1" l="1"/>
  <c r="D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Rodolfo Vanzini</author>
    <author>tc={D0C663C1-EA68-4BA2-97F2-7D9911D48784}</author>
    <author>tc={FE5CAC35-CEC3-49C4-A5AF-1FC6DACB7A43}</author>
    <author>tc={63AEE5FA-4219-460E-BEFE-134FD64C67AD}</author>
    <author>tc={90D9430D-63B5-4D30-B9FF-03B94008CB0F}</author>
    <author>tc={74903808-9CB7-4E72-B42C-E89088DA012A}</author>
    <author>tc={275841A7-407D-4E1B-9837-B1EED9000217}</author>
    <author>tc={4971AF1C-4102-4BD2-8D4D-DC9F56CA2236}</author>
    <author>tc={E81A59D9-EF6F-46C1-B519-09975D9F3C75}</author>
    <author>tc={88DAAE10-C72E-4436-9414-7E82C6EB6B9A}</author>
    <author>tc={E7B0CE1C-3372-48B3-AAEC-F35FB7530294}</author>
    <author>tc={28463666-8C63-4945-B30D-8BC02B5A01AF}</author>
    <author>tc={C248070B-CFD4-4B6D-A8F9-38B077E4E48B}</author>
  </authors>
  <commentList>
    <comment ref="B2" authorId="0" shapeId="0" xr:uid="{4178A7A4-EF7D-4296-AF67-834CD5D572A3}">
      <text>
        <r>
          <rPr>
            <b/>
            <sz val="10"/>
            <color rgb="FF000000"/>
            <rFont val="Tahoma"/>
            <family val="2"/>
          </rPr>
          <t>Rodolfo Vanzini: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È il prezzo di mercato!</t>
        </r>
      </text>
    </comment>
    <comment ref="F2" authorId="1" shapeId="0" xr:uid="{D0C663C1-EA68-4BA2-97F2-7D9911D48784}">
      <text>
        <t xml:space="preserve"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La data di liquidazione del titolo è la data, successiva alla data di emissione, in cui il titolo viene venduto al compratore. </t>
      </text>
    </comment>
    <comment ref="F3" authorId="2" shapeId="0" xr:uid="{FE5CAC35-CEC3-49C4-A5AF-1FC6DACB7A43}">
      <text>
        <t xml:space="preserve"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È la data in cui il titolo scade. </t>
      </text>
    </comment>
    <comment ref="F4" authorId="3" shapeId="0" xr:uid="{63AEE5FA-4219-460E-BEFE-134FD64C67AD}">
      <text>
        <t xml:space="preserve"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Tasso di interesse annuo del titolo. </t>
      </text>
    </comment>
    <comment ref="F5" authorId="4" shapeId="0" xr:uid="{90D9430D-63B5-4D30-B9FF-03B94008CB0F}">
      <text>
        <t xml:space="preserve"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Rendimento annuo del titolo. </t>
      </text>
    </comment>
    <comment ref="F6" authorId="5" shapeId="0" xr:uid="{74903808-9CB7-4E72-B42C-E89088DA012A}">
      <text>
        <t xml:space="preserve"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Numero di pagamenti per anno. Se i pagamenti sono annuali, num_rate = 1; se sono semestrali, num_rate = 2; se sono trimestrali, num_rate = 4. </t>
      </text>
    </comment>
    <comment ref="F7" authorId="6" shapeId="0" xr:uid="{275841A7-407D-4E1B-9837-B1EED9000217}">
      <text>
        <t xml:space="preserve"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Tipo di base da utilizzare per il conteggio dei giorni. </t>
      </text>
    </comment>
    <comment ref="B12" authorId="0" shapeId="0" xr:uid="{096E2C0A-0E5B-4961-A8CE-29A4F8B0CA57}">
      <text>
        <r>
          <rPr>
            <b/>
            <sz val="10"/>
            <color rgb="FF000000"/>
            <rFont val="Tahoma"/>
            <family val="2"/>
          </rPr>
          <t>Rodolfo Vanzini: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È il prezzo di mercato!</t>
        </r>
      </text>
    </comment>
    <comment ref="F12" authorId="7" shapeId="0" xr:uid="{4971AF1C-4102-4BD2-8D4D-DC9F56CA2236}">
      <text>
        <t xml:space="preserve"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La data di liquidazione del titolo è la data, successiva alla data di emissione, in cui il titolo viene venduto al compratore. </t>
      </text>
    </comment>
    <comment ref="F13" authorId="8" shapeId="0" xr:uid="{E81A59D9-EF6F-46C1-B519-09975D9F3C75}">
      <text>
        <t xml:space="preserve"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È la data in cui il titolo scade. </t>
      </text>
    </comment>
    <comment ref="F14" authorId="9" shapeId="0" xr:uid="{88DAAE10-C72E-4436-9414-7E82C6EB6B9A}">
      <text>
        <t xml:space="preserve"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Tasso di interesse annuo del titolo. </t>
      </text>
    </comment>
    <comment ref="F15" authorId="10" shapeId="0" xr:uid="{E7B0CE1C-3372-48B3-AAEC-F35FB7530294}">
      <text>
        <t xml:space="preserve"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Rendimento annuo del titolo. </t>
      </text>
    </comment>
    <comment ref="F16" authorId="11" shapeId="0" xr:uid="{28463666-8C63-4945-B30D-8BC02B5A01AF}">
      <text>
        <t xml:space="preserve"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Numero di pagamenti per anno. Se i pagamenti sono annuali, num_rate = 1; se sono semestrali, num_rate = 2; se sono trimestrali, num_rate = 4. </t>
      </text>
    </comment>
    <comment ref="F17" authorId="12" shapeId="0" xr:uid="{C248070B-CFD4-4B6D-A8F9-38B077E4E48B}">
      <text>
        <t xml:space="preserve"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Tipo di base da utilizzare per il conteggio dei giorni. </t>
      </text>
    </comment>
  </commentList>
</comments>
</file>

<file path=xl/sharedStrings.xml><?xml version="1.0" encoding="utf-8"?>
<sst xmlns="http://schemas.openxmlformats.org/spreadsheetml/2006/main" count="33" uniqueCount="17">
  <si>
    <t>Tempo</t>
  </si>
  <si>
    <t>Flussi di cassa in valore attuale</t>
  </si>
  <si>
    <t>Rendimento effettivo a scadenza</t>
  </si>
  <si>
    <t>Duration</t>
  </si>
  <si>
    <t>Flussi di cassa</t>
  </si>
  <si>
    <t>Flussi di cassa in valore attuale pondertai per gli anni</t>
  </si>
  <si>
    <t xml:space="preserve">Data di liquidazione del titolo. </t>
  </si>
  <si>
    <t>Data di scadenza del titolo</t>
  </si>
  <si>
    <t>Cedola</t>
  </si>
  <si>
    <t>Rendimento</t>
  </si>
  <si>
    <t>Numero Rate</t>
  </si>
  <si>
    <t>Base (opzionale)</t>
  </si>
  <si>
    <t>Calcolo Duration con formula Excel</t>
  </si>
  <si>
    <t>Anni</t>
  </si>
  <si>
    <t>Mesi</t>
  </si>
  <si>
    <t>Giorni</t>
  </si>
  <si>
    <t xml:space="preserve">Calcolo anni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</si>
</sst>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10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2" fontId="0" fillId="0" borderId="0" xfId="0" applyNumberFormat="1"/>
    <xf numFmtId="0" fontId="0" fillId="0" borderId="1" xfId="0" applyBorder="1"/>
    <xf numFmtId="0" fontId="0" fillId="0" borderId="1" xfId="0" applyBorder="1" applyAlignment="1">
      <alignment wrapText="1"/>
    </xf>
    <xf numFmtId="2" fontId="0" fillId="0" borderId="1" xfId="0" applyNumberFormat="1" applyBorder="1"/>
    <xf numFmtId="9" fontId="0" fillId="0" borderId="1" xfId="0" applyNumberFormat="1" applyBorder="1" applyAlignment="1">
      <alignment horizontal="center"/>
    </xf>
    <xf numFmtId="2" fontId="1" fillId="0" borderId="1" xfId="0" applyNumberFormat="1" applyFont="1" applyBorder="1"/>
    <xf numFmtId="0" fontId="4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4" fontId="0" fillId="0" borderId="1" xfId="0" applyNumberFormat="1" applyBorder="1"/>
    <xf numFmtId="2" fontId="6" fillId="0" borderId="1" xfId="0" applyNumberFormat="1" applyFont="1" applyBorder="1"/>
    <xf numFmtId="10" fontId="0" fillId="0" borderId="1" xfId="0" applyNumberFormat="1" applyBorder="1" applyAlignment="1">
      <alignment horizontal="center"/>
    </xf>
    <xf numFmtId="10" fontId="0" fillId="0" borderId="1" xfId="0" applyNumberFormat="1" applyBorder="1"/>
    <xf numFmtId="1" fontId="0" fillId="0" borderId="1" xfId="0" applyNumberFormat="1" applyBorder="1"/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7" borderId="1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tefano Fabbri" id="{0A993CB2-2E72-4EB7-AA1C-5976031B6071}" userId="5150082ea0ffbfd3" providerId="Windows Live"/>
</personList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2" dT="2024-12-17T07:17:54.84" personId="{0A993CB2-2E72-4EB7-AA1C-5976031B6071}" id="{D0C663C1-EA68-4BA2-97F2-7D9911D48784}">
    <text xml:space="preserve">La data di liquidazione del titolo è la data, successiva alla data di emissione, in cui il titolo viene venduto al compratore. </text>
  </threadedComment>
  <threadedComment ref="F3" dT="2024-12-17T07:18:45.88" personId="{0A993CB2-2E72-4EB7-AA1C-5976031B6071}" id="{FE5CAC35-CEC3-49C4-A5AF-1FC6DACB7A43}">
    <text xml:space="preserve">È la data in cui il titolo scade. </text>
  </threadedComment>
  <threadedComment ref="F4" dT="2024-12-17T07:19:09.53" personId="{0A993CB2-2E72-4EB7-AA1C-5976031B6071}" id="{63AEE5FA-4219-460E-BEFE-134FD64C67AD}">
    <text xml:space="preserve">Tasso di interesse annuo del titolo. </text>
  </threadedComment>
  <threadedComment ref="F5" dT="2024-12-17T07:19:36.80" personId="{0A993CB2-2E72-4EB7-AA1C-5976031B6071}" id="{90D9430D-63B5-4D30-B9FF-03B94008CB0F}">
    <text xml:space="preserve">Rendimento annuo del titolo. </text>
  </threadedComment>
  <threadedComment ref="F6" dT="2024-12-17T07:20:09.22" personId="{0A993CB2-2E72-4EB7-AA1C-5976031B6071}" id="{74903808-9CB7-4E72-B42C-E89088DA012A}">
    <text xml:space="preserve">Numero di pagamenti per anno. Se i pagamenti sono annuali, num_rate = 1; se sono semestrali, num_rate = 2; se sono trimestrali, num_rate = 4. </text>
  </threadedComment>
  <threadedComment ref="F7" dT="2024-12-17T07:20:33.59" personId="{0A993CB2-2E72-4EB7-AA1C-5976031B6071}" id="{275841A7-407D-4E1B-9837-B1EED9000217}">
    <text xml:space="preserve">Tipo di base da utilizzare per il conteggio dei giorni. </text>
  </threadedComment>
  <threadedComment ref="F12" dT="2024-12-17T07:17:54.84" personId="{0A993CB2-2E72-4EB7-AA1C-5976031B6071}" id="{4971AF1C-4102-4BD2-8D4D-DC9F56CA2236}">
    <text xml:space="preserve">La data di liquidazione del titolo è la data, successiva alla data di emissione, in cui il titolo viene venduto al compratore. </text>
  </threadedComment>
  <threadedComment ref="F13" dT="2024-12-17T07:18:45.88" personId="{0A993CB2-2E72-4EB7-AA1C-5976031B6071}" id="{E81A59D9-EF6F-46C1-B519-09975D9F3C75}">
    <text xml:space="preserve">È la data in cui il titolo scade. </text>
  </threadedComment>
  <threadedComment ref="F14" dT="2024-12-17T07:19:09.53" personId="{0A993CB2-2E72-4EB7-AA1C-5976031B6071}" id="{88DAAE10-C72E-4436-9414-7E82C6EB6B9A}">
    <text xml:space="preserve">Tasso di interesse annuo del titolo. </text>
  </threadedComment>
  <threadedComment ref="F15" dT="2024-12-17T07:19:36.80" personId="{0A993CB2-2E72-4EB7-AA1C-5976031B6071}" id="{E7B0CE1C-3372-48B3-AAEC-F35FB7530294}">
    <text xml:space="preserve">Rendimento annuo del titolo. </text>
  </threadedComment>
  <threadedComment ref="F16" dT="2024-12-17T07:20:09.22" personId="{0A993CB2-2E72-4EB7-AA1C-5976031B6071}" id="{28463666-8C63-4945-B30D-8BC02B5A01AF}">
    <text xml:space="preserve">Numero di pagamenti per anno. Se i pagamenti sono annuali, num_rate = 1; se sono semestrali, num_rate = 2; se sono trimestrali, num_rate = 4. </text>
  </threadedComment>
  <threadedComment ref="F17" dT="2024-12-17T07:20:33.59" personId="{0A993CB2-2E72-4EB7-AA1C-5976031B6071}" id="{C248070B-CFD4-4B6D-A8F9-38B077E4E48B}">
    <text xml:space="preserve">Tipo di base da utilizzare per il conteggio dei giorni.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38DFE-6C61-4DB8-BF95-7CF245F9DCCB}">
  <dimension ref="A1:J19"/>
  <sheetViews>
    <sheetView tabSelected="1" zoomScale="130" zoomScaleNormal="130" workbookViewId="0">
      <selection activeCell="J2" sqref="J2"/>
    </sheetView>
  </sheetViews>
  <sheetFormatPr defaultRowHeight="15" x14ac:dyDescent="0.25"/>
  <cols>
    <col min="1" max="1" width="19" customWidth="1"/>
    <col min="2" max="4" width="16.5703125" customWidth="1"/>
    <col min="6" max="6" width="33.140625" customWidth="1"/>
    <col min="7" max="7" width="11.140625" bestFit="1" customWidth="1"/>
  </cols>
  <sheetData>
    <row r="1" spans="1:10" ht="48.75" customHeight="1" x14ac:dyDescent="0.25">
      <c r="A1" s="8" t="s">
        <v>0</v>
      </c>
      <c r="B1" s="8" t="s">
        <v>4</v>
      </c>
      <c r="C1" s="8" t="s">
        <v>1</v>
      </c>
      <c r="D1" s="8" t="s">
        <v>5</v>
      </c>
      <c r="F1" s="15" t="s">
        <v>12</v>
      </c>
      <c r="G1" s="15"/>
      <c r="I1" s="17" t="s">
        <v>16</v>
      </c>
      <c r="J1" s="18"/>
    </row>
    <row r="2" spans="1:10" x14ac:dyDescent="0.25">
      <c r="A2" s="2">
        <v>0</v>
      </c>
      <c r="B2" s="2">
        <v>-100</v>
      </c>
      <c r="C2" s="2"/>
      <c r="D2" s="2"/>
      <c r="F2" s="9" t="s">
        <v>6</v>
      </c>
      <c r="G2" s="10">
        <v>45292</v>
      </c>
      <c r="I2" s="2" t="s">
        <v>3</v>
      </c>
      <c r="J2" s="19">
        <v>4.63</v>
      </c>
    </row>
    <row r="3" spans="1:10" x14ac:dyDescent="0.25">
      <c r="A3" s="2">
        <v>1</v>
      </c>
      <c r="B3" s="2">
        <v>4</v>
      </c>
      <c r="C3" s="4">
        <f>(1+$B$9)^(-A3)*B3</f>
        <v>3.8461538461530118</v>
      </c>
      <c r="D3" s="4">
        <f>A3*C3</f>
        <v>3.8461538461530118</v>
      </c>
      <c r="F3" s="2" t="s">
        <v>7</v>
      </c>
      <c r="G3" s="10">
        <v>47119</v>
      </c>
      <c r="I3" s="2" t="s">
        <v>13</v>
      </c>
      <c r="J3" s="14">
        <f>INT(J2)</f>
        <v>4</v>
      </c>
    </row>
    <row r="4" spans="1:10" x14ac:dyDescent="0.25">
      <c r="A4" s="2">
        <v>2</v>
      </c>
      <c r="B4" s="2">
        <v>4</v>
      </c>
      <c r="C4" s="4">
        <f t="shared" ref="C4:C7" si="0">(1+$B$9)^(-A4)*B4</f>
        <v>3.6982248520694014</v>
      </c>
      <c r="D4" s="4">
        <f>A4*C4</f>
        <v>7.3964497041388029</v>
      </c>
      <c r="F4" s="2" t="s">
        <v>8</v>
      </c>
      <c r="G4" s="13">
        <v>0.04</v>
      </c>
      <c r="I4" s="2" t="s">
        <v>14</v>
      </c>
      <c r="J4" s="14">
        <f>INT(12*(J2-J3))</f>
        <v>7</v>
      </c>
    </row>
    <row r="5" spans="1:10" x14ac:dyDescent="0.25">
      <c r="A5" s="2">
        <v>3</v>
      </c>
      <c r="B5" s="2">
        <v>4</v>
      </c>
      <c r="C5" s="4">
        <f t="shared" si="0"/>
        <v>3.5559854346813449</v>
      </c>
      <c r="D5" s="4">
        <f t="shared" ref="D5:D7" si="1">A5*C5</f>
        <v>10.667956304044035</v>
      </c>
      <c r="F5" s="2" t="s">
        <v>9</v>
      </c>
      <c r="G5" s="13">
        <f>B9</f>
        <v>4.0000000000225633E-2</v>
      </c>
      <c r="I5" s="2" t="s">
        <v>15</v>
      </c>
      <c r="J5" s="14">
        <f>((12*(J2-J3))-J4)*30</f>
        <v>16.799999999999962</v>
      </c>
    </row>
    <row r="6" spans="1:10" x14ac:dyDescent="0.25">
      <c r="A6" s="2">
        <v>4</v>
      </c>
      <c r="B6" s="2">
        <v>4</v>
      </c>
      <c r="C6" s="4">
        <f>(1+$B$9)^(-A6)*B6</f>
        <v>3.4192167641159363</v>
      </c>
      <c r="D6" s="4">
        <f t="shared" si="1"/>
        <v>13.676867056463745</v>
      </c>
      <c r="F6" s="2" t="s">
        <v>10</v>
      </c>
      <c r="G6" s="2">
        <v>1</v>
      </c>
    </row>
    <row r="7" spans="1:10" x14ac:dyDescent="0.25">
      <c r="A7" s="2">
        <v>5</v>
      </c>
      <c r="B7" s="2">
        <v>104</v>
      </c>
      <c r="C7" s="4">
        <f t="shared" si="0"/>
        <v>85.480419102879864</v>
      </c>
      <c r="D7" s="4">
        <f t="shared" si="1"/>
        <v>427.40209551439932</v>
      </c>
      <c r="F7" s="2" t="s">
        <v>11</v>
      </c>
      <c r="G7" s="2"/>
    </row>
    <row r="8" spans="1:10" x14ac:dyDescent="0.25">
      <c r="D8" s="1"/>
    </row>
    <row r="9" spans="1:10" ht="30" x14ac:dyDescent="0.25">
      <c r="A9" s="3" t="s">
        <v>2</v>
      </c>
      <c r="B9" s="5">
        <f>IRR(B2:B7)</f>
        <v>4.0000000000225633E-2</v>
      </c>
      <c r="C9" s="2" t="s">
        <v>3</v>
      </c>
      <c r="D9" s="6">
        <f>SUM(D3:D7)/SUM(C3:C7)</f>
        <v>4.6298952242566394</v>
      </c>
      <c r="F9" s="2" t="s">
        <v>3</v>
      </c>
      <c r="G9" s="11">
        <f>DURATION(G2,G3,G4,G5,G6)</f>
        <v>4.6298952242566394</v>
      </c>
    </row>
    <row r="11" spans="1:10" ht="48" customHeight="1" x14ac:dyDescent="0.25">
      <c r="A11" s="7" t="s">
        <v>0</v>
      </c>
      <c r="B11" s="7" t="s">
        <v>4</v>
      </c>
      <c r="C11" s="7" t="s">
        <v>1</v>
      </c>
      <c r="D11" s="7" t="s">
        <v>5</v>
      </c>
      <c r="F11" s="16" t="s">
        <v>12</v>
      </c>
      <c r="G11" s="16"/>
    </row>
    <row r="12" spans="1:10" x14ac:dyDescent="0.25">
      <c r="A12" s="2">
        <v>0</v>
      </c>
      <c r="B12" s="2">
        <v>-110</v>
      </c>
      <c r="C12" s="2"/>
      <c r="D12" s="2"/>
      <c r="F12" s="9" t="s">
        <v>6</v>
      </c>
      <c r="G12" s="10">
        <v>45292</v>
      </c>
    </row>
    <row r="13" spans="1:10" x14ac:dyDescent="0.25">
      <c r="A13" s="2">
        <v>1</v>
      </c>
      <c r="B13" s="2">
        <v>6</v>
      </c>
      <c r="C13" s="4">
        <f>(1+$B$9)^(-A13)*B13</f>
        <v>5.7692307692295177</v>
      </c>
      <c r="D13" s="4">
        <f>A13*C13</f>
        <v>5.7692307692295177</v>
      </c>
      <c r="F13" s="2" t="s">
        <v>7</v>
      </c>
      <c r="G13" s="10">
        <v>47119</v>
      </c>
    </row>
    <row r="14" spans="1:10" x14ac:dyDescent="0.25">
      <c r="A14" s="2">
        <v>2</v>
      </c>
      <c r="B14" s="2">
        <v>6</v>
      </c>
      <c r="C14" s="4">
        <f t="shared" ref="C14:C15" si="2">(1+$B$9)^(-A14)*B14</f>
        <v>5.5473372781041022</v>
      </c>
      <c r="D14" s="4">
        <f>A14*C14</f>
        <v>11.094674556208204</v>
      </c>
      <c r="F14" s="2" t="s">
        <v>8</v>
      </c>
      <c r="G14" s="13">
        <v>0.06</v>
      </c>
    </row>
    <row r="15" spans="1:10" x14ac:dyDescent="0.25">
      <c r="A15" s="2">
        <v>3</v>
      </c>
      <c r="B15" s="2">
        <v>6</v>
      </c>
      <c r="C15" s="4">
        <f t="shared" si="2"/>
        <v>5.3339781520220173</v>
      </c>
      <c r="D15" s="4">
        <f t="shared" ref="D15:D17" si="3">A15*C15</f>
        <v>16.001934456066053</v>
      </c>
      <c r="F15" s="2" t="s">
        <v>9</v>
      </c>
      <c r="G15" s="13">
        <f>B19</f>
        <v>3.7683279180162232E-2</v>
      </c>
    </row>
    <row r="16" spans="1:10" x14ac:dyDescent="0.25">
      <c r="A16" s="2">
        <v>4</v>
      </c>
      <c r="B16" s="2">
        <v>6</v>
      </c>
      <c r="C16" s="4">
        <f>(1+$B$9)^(-A16)*B16</f>
        <v>5.1288251461739041</v>
      </c>
      <c r="D16" s="4">
        <f t="shared" si="3"/>
        <v>20.515300584695616</v>
      </c>
      <c r="F16" s="2" t="s">
        <v>10</v>
      </c>
      <c r="G16" s="2">
        <v>1</v>
      </c>
    </row>
    <row r="17" spans="1:7" x14ac:dyDescent="0.25">
      <c r="A17" s="2">
        <v>5</v>
      </c>
      <c r="B17" s="2">
        <v>106</v>
      </c>
      <c r="C17" s="4">
        <f t="shared" ref="C17" si="4">(1+$B$9)^(-A17)*B17</f>
        <v>87.124273316396781</v>
      </c>
      <c r="D17" s="4">
        <f t="shared" si="3"/>
        <v>435.62136658198392</v>
      </c>
      <c r="F17" s="2" t="s">
        <v>11</v>
      </c>
      <c r="G17" s="2"/>
    </row>
    <row r="18" spans="1:7" x14ac:dyDescent="0.25">
      <c r="D18" s="1"/>
    </row>
    <row r="19" spans="1:7" ht="30" x14ac:dyDescent="0.25">
      <c r="A19" s="3" t="s">
        <v>2</v>
      </c>
      <c r="B19" s="12">
        <f>IRR(B12:B17)</f>
        <v>3.7683279180162232E-2</v>
      </c>
      <c r="C19" s="2" t="s">
        <v>3</v>
      </c>
      <c r="D19" s="6">
        <f>SUM(D13:D17)/SUM(C13:C17)</f>
        <v>4.4902308684545149</v>
      </c>
      <c r="F19" s="2" t="s">
        <v>3</v>
      </c>
      <c r="G19" s="11">
        <f>DURATION(G12,G13,G14,G15,G16)</f>
        <v>4.4930982074962644</v>
      </c>
    </row>
  </sheetData>
  <mergeCells count="3">
    <mergeCell ref="F1:G1"/>
    <mergeCell ref="F11:G11"/>
    <mergeCell ref="I1:J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Fabbri</dc:creator>
  <cp:lastModifiedBy>Stefano Fabbri</cp:lastModifiedBy>
  <dcterms:created xsi:type="dcterms:W3CDTF">2024-12-17T06:04:35Z</dcterms:created>
  <dcterms:modified xsi:type="dcterms:W3CDTF">2024-12-17T08:59:55Z</dcterms:modified>
</cp:coreProperties>
</file>