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72" documentId="8_{9258CFC6-D00B-44D5-A415-8D8342809E64}" xr6:coauthVersionLast="47" xr6:coauthVersionMax="47" xr10:uidLastSave="{3D702F4B-E4FA-414A-AF45-956819F375C5}"/>
  <bookViews>
    <workbookView xWindow="28680" yWindow="-120" windowWidth="29040" windowHeight="17520" xr2:uid="{0D495661-98FF-4E0E-BF31-3DF0245C0E72}"/>
  </bookViews>
  <sheets>
    <sheet name="Da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 a="1"/>
  <c r="E30" i="1" s="1"/>
  <c r="E33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C6" i="1"/>
  <c r="C5" i="1"/>
  <c r="N18" i="1" l="1"/>
  <c r="N20" i="1"/>
  <c r="N21" i="1"/>
  <c r="N22" i="1"/>
  <c r="N23" i="1"/>
  <c r="N24" i="1"/>
  <c r="N25" i="1"/>
  <c r="N5" i="1"/>
  <c r="N6" i="1"/>
  <c r="N7" i="1"/>
  <c r="N8" i="1"/>
  <c r="N9" i="1"/>
  <c r="N10" i="1"/>
  <c r="N11" i="1"/>
  <c r="N12" i="1"/>
  <c r="N13" i="1"/>
  <c r="N14" i="1"/>
  <c r="N19" i="1"/>
  <c r="N26" i="1"/>
  <c r="N27" i="1"/>
  <c r="N4" i="1"/>
  <c r="N15" i="1"/>
  <c r="N16" i="1"/>
  <c r="N17" i="1"/>
  <c r="E29" i="1"/>
  <c r="P4" i="1"/>
  <c r="Q4" i="1" s="1"/>
  <c r="O5" i="1" s="1"/>
  <c r="J4" i="1"/>
  <c r="K4" i="1" s="1"/>
  <c r="I5" i="1" s="1"/>
  <c r="D4" i="1"/>
  <c r="E4" i="1" s="1"/>
  <c r="D5" i="1" s="1"/>
  <c r="E5" i="1" s="1"/>
  <c r="P5" i="1" l="1"/>
  <c r="Q5" i="1" s="1"/>
  <c r="O6" i="1" s="1"/>
  <c r="J5" i="1"/>
  <c r="K5" i="1" s="1"/>
  <c r="I6" i="1" s="1"/>
  <c r="D6" i="1"/>
  <c r="E6" i="1" s="1"/>
  <c r="C7" i="1" s="1"/>
  <c r="P6" i="1" l="1"/>
  <c r="Q6" i="1" s="1"/>
  <c r="O7" i="1" s="1"/>
  <c r="J6" i="1"/>
  <c r="K6" i="1" s="1"/>
  <c r="I7" i="1" s="1"/>
  <c r="D7" i="1"/>
  <c r="E7" i="1" s="1"/>
  <c r="C8" i="1" l="1"/>
  <c r="D8" i="1" s="1"/>
  <c r="E8" i="1" s="1"/>
  <c r="C9" i="1" s="1"/>
  <c r="D9" i="1" s="1"/>
  <c r="E9" i="1" s="1"/>
  <c r="C10" i="1" s="1"/>
  <c r="P7" i="1"/>
  <c r="Q7" i="1" s="1"/>
  <c r="O8" i="1" s="1"/>
  <c r="J7" i="1"/>
  <c r="K7" i="1" s="1"/>
  <c r="I8" i="1" s="1"/>
  <c r="P8" i="1" l="1"/>
  <c r="Q8" i="1" s="1"/>
  <c r="O9" i="1" s="1"/>
  <c r="J8" i="1"/>
  <c r="K8" i="1" s="1"/>
  <c r="I9" i="1" s="1"/>
  <c r="D10" i="1"/>
  <c r="E10" i="1" s="1"/>
  <c r="C11" i="1" s="1"/>
  <c r="P9" i="1" l="1"/>
  <c r="Q9" i="1" s="1"/>
  <c r="O10" i="1" s="1"/>
  <c r="J9" i="1"/>
  <c r="K9" i="1" s="1"/>
  <c r="I10" i="1" s="1"/>
  <c r="D11" i="1"/>
  <c r="E11" i="1" s="1"/>
  <c r="C12" i="1" s="1"/>
  <c r="P10" i="1" l="1"/>
  <c r="Q10" i="1" s="1"/>
  <c r="O11" i="1" s="1"/>
  <c r="J10" i="1"/>
  <c r="K10" i="1" s="1"/>
  <c r="I11" i="1" s="1"/>
  <c r="D12" i="1"/>
  <c r="E12" i="1" s="1"/>
  <c r="C13" i="1" s="1"/>
  <c r="P11" i="1" l="1"/>
  <c r="Q11" i="1" s="1"/>
  <c r="O12" i="1" s="1"/>
  <c r="J11" i="1"/>
  <c r="K11" i="1" s="1"/>
  <c r="I12" i="1" s="1"/>
  <c r="D13" i="1"/>
  <c r="E13" i="1" s="1"/>
  <c r="C14" i="1" s="1"/>
  <c r="P12" i="1" l="1"/>
  <c r="Q12" i="1" s="1"/>
  <c r="O13" i="1" s="1"/>
  <c r="J12" i="1"/>
  <c r="K12" i="1" s="1"/>
  <c r="I13" i="1" s="1"/>
  <c r="D14" i="1"/>
  <c r="E14" i="1" s="1"/>
  <c r="C15" i="1" s="1"/>
  <c r="P13" i="1" l="1"/>
  <c r="Q13" i="1" s="1"/>
  <c r="O14" i="1" s="1"/>
  <c r="J13" i="1"/>
  <c r="K13" i="1" s="1"/>
  <c r="I14" i="1" s="1"/>
  <c r="D15" i="1"/>
  <c r="E15" i="1" s="1"/>
  <c r="C16" i="1" s="1"/>
  <c r="P14" i="1" l="1"/>
  <c r="Q14" i="1" s="1"/>
  <c r="O15" i="1" s="1"/>
  <c r="J14" i="1"/>
  <c r="K14" i="1" s="1"/>
  <c r="I15" i="1" s="1"/>
  <c r="D16" i="1"/>
  <c r="E16" i="1" s="1"/>
  <c r="C17" i="1" s="1"/>
  <c r="P15" i="1" l="1"/>
  <c r="Q15" i="1" s="1"/>
  <c r="O16" i="1" s="1"/>
  <c r="J15" i="1"/>
  <c r="K15" i="1" s="1"/>
  <c r="I16" i="1" s="1"/>
  <c r="D17" i="1"/>
  <c r="E17" i="1" s="1"/>
  <c r="C18" i="1" s="1"/>
  <c r="P16" i="1" l="1"/>
  <c r="Q16" i="1" s="1"/>
  <c r="O17" i="1" s="1"/>
  <c r="J16" i="1"/>
  <c r="K16" i="1" s="1"/>
  <c r="I17" i="1" s="1"/>
  <c r="D18" i="1"/>
  <c r="E18" i="1" s="1"/>
  <c r="C19" i="1" s="1"/>
  <c r="P17" i="1" l="1"/>
  <c r="Q17" i="1" s="1"/>
  <c r="O18" i="1" s="1"/>
  <c r="J17" i="1"/>
  <c r="K17" i="1" s="1"/>
  <c r="I18" i="1" s="1"/>
  <c r="D19" i="1"/>
  <c r="E19" i="1"/>
  <c r="C20" i="1" s="1"/>
  <c r="P18" i="1" l="1"/>
  <c r="Q18" i="1" s="1"/>
  <c r="O19" i="1" s="1"/>
  <c r="J18" i="1"/>
  <c r="K18" i="1" s="1"/>
  <c r="I19" i="1" s="1"/>
  <c r="D20" i="1"/>
  <c r="E20" i="1" s="1"/>
  <c r="C21" i="1" s="1"/>
  <c r="P19" i="1" l="1"/>
  <c r="Q19" i="1" s="1"/>
  <c r="O20" i="1" s="1"/>
  <c r="J19" i="1"/>
  <c r="K19" i="1" s="1"/>
  <c r="I20" i="1" s="1"/>
  <c r="D21" i="1"/>
  <c r="E21" i="1" s="1"/>
  <c r="C22" i="1" s="1"/>
  <c r="P20" i="1" l="1"/>
  <c r="Q20" i="1" s="1"/>
  <c r="O21" i="1" s="1"/>
  <c r="J20" i="1"/>
  <c r="K20" i="1" s="1"/>
  <c r="I21" i="1" s="1"/>
  <c r="D22" i="1"/>
  <c r="E22" i="1"/>
  <c r="C23" i="1" s="1"/>
  <c r="P21" i="1" l="1"/>
  <c r="Q21" i="1" s="1"/>
  <c r="O22" i="1" s="1"/>
  <c r="J21" i="1"/>
  <c r="K21" i="1" s="1"/>
  <c r="I22" i="1" s="1"/>
  <c r="D23" i="1"/>
  <c r="E23" i="1" s="1"/>
  <c r="C24" i="1" s="1"/>
  <c r="P22" i="1" l="1"/>
  <c r="Q22" i="1" s="1"/>
  <c r="O23" i="1" s="1"/>
  <c r="J22" i="1"/>
  <c r="K22" i="1" s="1"/>
  <c r="I23" i="1" s="1"/>
  <c r="D24" i="1"/>
  <c r="E24" i="1" s="1"/>
  <c r="C25" i="1" s="1"/>
  <c r="P23" i="1" l="1"/>
  <c r="Q23" i="1" s="1"/>
  <c r="O24" i="1" s="1"/>
  <c r="J23" i="1"/>
  <c r="K23" i="1" s="1"/>
  <c r="I24" i="1" s="1"/>
  <c r="D25" i="1"/>
  <c r="E25" i="1"/>
  <c r="C26" i="1" s="1"/>
  <c r="P24" i="1" l="1"/>
  <c r="Q24" i="1" s="1"/>
  <c r="O25" i="1" s="1"/>
  <c r="J24" i="1"/>
  <c r="K24" i="1" s="1"/>
  <c r="I25" i="1" s="1"/>
  <c r="D26" i="1"/>
  <c r="E26" i="1" s="1"/>
  <c r="C27" i="1" s="1"/>
  <c r="P25" i="1" l="1"/>
  <c r="Q25" i="1" s="1"/>
  <c r="O26" i="1" s="1"/>
  <c r="J25" i="1"/>
  <c r="K25" i="1" s="1"/>
  <c r="I26" i="1" s="1"/>
  <c r="D27" i="1"/>
  <c r="E27" i="1" s="1"/>
  <c r="P26" i="1" l="1"/>
  <c r="Q26" i="1" s="1"/>
  <c r="O27" i="1" s="1"/>
  <c r="J26" i="1"/>
  <c r="K26" i="1" s="1"/>
  <c r="I27" i="1" s="1"/>
  <c r="P27" i="1" l="1"/>
  <c r="Q27" i="1" s="1"/>
  <c r="J27" i="1"/>
  <c r="K2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<sst xmlns="http://schemas.openxmlformats.org/spreadsheetml/2006/main" count="22" uniqueCount="11">
  <si>
    <t>Anno</t>
  </si>
  <si>
    <t>Rendimento</t>
  </si>
  <si>
    <t>Totale</t>
  </si>
  <si>
    <t>Capitale</t>
  </si>
  <si>
    <t>Media Aritmentica</t>
  </si>
  <si>
    <t>Media Geometrica</t>
  </si>
  <si>
    <t>Totale Versato</t>
  </si>
  <si>
    <t>Rend. Medio annualizzato</t>
  </si>
  <si>
    <t>Calcoli con Media Geometrica</t>
  </si>
  <si>
    <t>Calcoli con Media Aritmentica</t>
  </si>
  <si>
    <r>
      <t>Rendimenti S&amp;P500</t>
    </r>
    <r>
      <rPr>
        <b/>
        <sz val="16"/>
        <color rgb="FFFF0000"/>
        <rFont val="Aptos Narrow"/>
        <family val="2"/>
        <scheme val="minor"/>
      </rPr>
      <t xml:space="preserve"> in 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</si>
</sst>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000%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33" borderId="10" xfId="0" applyFont="1" applyFill="1" applyBorder="1" applyAlignment="1">
      <alignment horizontal="right"/>
    </xf>
    <xf numFmtId="0" fontId="18" fillId="0" borderId="10" xfId="0" applyFont="1" applyBorder="1"/>
    <xf numFmtId="10" fontId="18" fillId="0" borderId="10" xfId="2" applyNumberFormat="1" applyFont="1" applyBorder="1"/>
    <xf numFmtId="164" fontId="18" fillId="0" borderId="10" xfId="1" applyNumberFormat="1" applyFont="1" applyBorder="1"/>
    <xf numFmtId="165" fontId="18" fillId="0" borderId="10" xfId="2" applyNumberFormat="1" applyFont="1" applyBorder="1"/>
    <xf numFmtId="165" fontId="18" fillId="0" borderId="0" xfId="2" applyNumberFormat="1" applyFont="1" applyBorder="1"/>
    <xf numFmtId="0" fontId="20" fillId="0" borderId="0" xfId="0" applyFont="1"/>
    <xf numFmtId="0" fontId="18" fillId="0" borderId="0" xfId="0" applyFont="1" applyAlignment="1">
      <alignment horizontal="right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right"/>
    </xf>
    <xf numFmtId="164" fontId="19" fillId="36" borderId="10" xfId="1" applyNumberFormat="1" applyFont="1" applyFill="1" applyBorder="1"/>
    <xf numFmtId="164" fontId="19" fillId="37" borderId="10" xfId="1" applyNumberFormat="1" applyFont="1" applyFill="1" applyBorder="1"/>
    <xf numFmtId="164" fontId="19" fillId="34" borderId="10" xfId="1" applyNumberFormat="1" applyFont="1" applyFill="1" applyBorder="1"/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  <cellStyle name="Valuta" xfId="1" builtinId="4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9244-59A5-476B-A35D-4E7AF8F3D264}">
  <dimension ref="A1:Q33"/>
  <sheetViews>
    <sheetView tabSelected="1" zoomScaleNormal="100" workbookViewId="0">
      <selection activeCell="E16" sqref="E16"/>
    </sheetView>
  </sheetViews>
  <sheetFormatPr defaultRowHeight="18.75" x14ac:dyDescent="0.3"/>
  <cols>
    <col min="1" max="5" width="14.5703125" style="1" customWidth="1"/>
    <col min="6" max="6" width="4.7109375" style="1" customWidth="1"/>
    <col min="7" max="11" width="14.5703125" style="1" customWidth="1"/>
    <col min="12" max="12" width="4.7109375" style="1" customWidth="1"/>
    <col min="13" max="17" width="14.5703125" style="1" customWidth="1"/>
    <col min="18" max="16384" width="9.140625" style="1"/>
  </cols>
  <sheetData>
    <row r="1" spans="1:17" ht="21" x14ac:dyDescent="0.35">
      <c r="A1" s="8" t="s">
        <v>10</v>
      </c>
      <c r="G1" s="11" t="s">
        <v>9</v>
      </c>
      <c r="H1" s="11"/>
      <c r="I1" s="11"/>
      <c r="J1" s="11"/>
      <c r="K1" s="11"/>
      <c r="M1" s="10" t="s">
        <v>8</v>
      </c>
      <c r="N1" s="10"/>
      <c r="O1" s="10"/>
      <c r="P1" s="10"/>
      <c r="Q1" s="10"/>
    </row>
    <row r="3" spans="1:17" x14ac:dyDescent="0.3">
      <c r="A3" s="2" t="s">
        <v>0</v>
      </c>
      <c r="B3" s="2" t="s">
        <v>1</v>
      </c>
      <c r="C3" s="2" t="s">
        <v>3</v>
      </c>
      <c r="D3" s="2" t="s">
        <v>1</v>
      </c>
      <c r="E3" s="2" t="s">
        <v>2</v>
      </c>
      <c r="G3" s="2" t="s">
        <v>0</v>
      </c>
      <c r="H3" s="2" t="s">
        <v>1</v>
      </c>
      <c r="I3" s="2" t="s">
        <v>3</v>
      </c>
      <c r="J3" s="2" t="s">
        <v>1</v>
      </c>
      <c r="K3" s="2" t="s">
        <v>2</v>
      </c>
      <c r="M3" s="2" t="s">
        <v>0</v>
      </c>
      <c r="N3" s="2" t="s">
        <v>1</v>
      </c>
      <c r="O3" s="2" t="s">
        <v>3</v>
      </c>
      <c r="P3" s="2" t="s">
        <v>1</v>
      </c>
      <c r="Q3" s="2" t="s">
        <v>2</v>
      </c>
    </row>
    <row r="4" spans="1:17" x14ac:dyDescent="0.3">
      <c r="A4" s="3">
        <v>2000</v>
      </c>
      <c r="B4" s="4">
        <v>-1.8700000000000001E-2</v>
      </c>
      <c r="C4" s="5">
        <v>10000</v>
      </c>
      <c r="D4" s="5">
        <f t="shared" ref="D4:D27" si="0">C4*B4</f>
        <v>-187</v>
      </c>
      <c r="E4" s="5">
        <f>C4+D4</f>
        <v>9813</v>
      </c>
      <c r="G4" s="3">
        <v>2000</v>
      </c>
      <c r="H4" s="4">
        <f>$E$29</f>
        <v>8.3333333333333356E-2</v>
      </c>
      <c r="I4" s="5">
        <v>10000</v>
      </c>
      <c r="J4" s="5">
        <f t="shared" ref="J4:J27" si="1">I4*H4</f>
        <v>833.3333333333336</v>
      </c>
      <c r="K4" s="5">
        <f>I4+J4</f>
        <v>10833.333333333334</v>
      </c>
      <c r="M4" s="3">
        <v>2000</v>
      </c>
      <c r="N4" s="4">
        <f>$E$30</f>
        <v>6.6065519574000309E-2</v>
      </c>
      <c r="O4" s="5">
        <v>10000</v>
      </c>
      <c r="P4" s="5">
        <f t="shared" ref="P4:P27" si="2">O4*N4</f>
        <v>660.65519574000314</v>
      </c>
      <c r="Q4" s="5">
        <f>O4+P4</f>
        <v>10660.655195740002</v>
      </c>
    </row>
    <row r="5" spans="1:17" x14ac:dyDescent="0.3">
      <c r="A5" s="3">
        <v>2001</v>
      </c>
      <c r="B5" s="4">
        <v>-6.9699999999999998E-2</v>
      </c>
      <c r="C5" s="5">
        <f>E4</f>
        <v>9813</v>
      </c>
      <c r="D5" s="5">
        <f t="shared" si="0"/>
        <v>-683.96609999999998</v>
      </c>
      <c r="E5" s="5">
        <f>C5+D5</f>
        <v>9129.0339000000004</v>
      </c>
      <c r="G5" s="3">
        <v>2001</v>
      </c>
      <c r="H5" s="4">
        <f t="shared" ref="H5:H27" si="3">$E$29</f>
        <v>8.3333333333333356E-2</v>
      </c>
      <c r="I5" s="5">
        <f>K4</f>
        <v>10833.333333333334</v>
      </c>
      <c r="J5" s="5">
        <f t="shared" si="1"/>
        <v>902.77777777777806</v>
      </c>
      <c r="K5" s="5">
        <f>I5+J5</f>
        <v>11736.111111111111</v>
      </c>
      <c r="M5" s="3">
        <v>2001</v>
      </c>
      <c r="N5" s="4">
        <f t="shared" ref="N5:N27" si="4">$E$30</f>
        <v>6.6065519574000309E-2</v>
      </c>
      <c r="O5" s="5">
        <f>Q4</f>
        <v>10660.655195740002</v>
      </c>
      <c r="P5" s="5">
        <f t="shared" si="2"/>
        <v>704.30172450582927</v>
      </c>
      <c r="Q5" s="5">
        <f>O5+P5</f>
        <v>11364.956920245831</v>
      </c>
    </row>
    <row r="6" spans="1:17" x14ac:dyDescent="0.3">
      <c r="A6" s="3">
        <v>2002</v>
      </c>
      <c r="B6" s="4">
        <v>-0.34539999999999998</v>
      </c>
      <c r="C6" s="5">
        <f t="shared" ref="C6:C27" si="5">E5</f>
        <v>9129.0339000000004</v>
      </c>
      <c r="D6" s="5">
        <f t="shared" si="0"/>
        <v>-3153.16830906</v>
      </c>
      <c r="E6" s="5">
        <f t="shared" ref="E6:E27" si="6">C6+D6</f>
        <v>5975.8655909400004</v>
      </c>
      <c r="G6" s="3">
        <v>2002</v>
      </c>
      <c r="H6" s="4">
        <f t="shared" si="3"/>
        <v>8.3333333333333356E-2</v>
      </c>
      <c r="I6" s="5">
        <f t="shared" ref="I6:I27" si="7">K5</f>
        <v>11736.111111111111</v>
      </c>
      <c r="J6" s="5">
        <f t="shared" si="1"/>
        <v>978.00925925925958</v>
      </c>
      <c r="K6" s="5">
        <f t="shared" ref="K6:K27" si="8">I6+J6</f>
        <v>12714.12037037037</v>
      </c>
      <c r="M6" s="3">
        <v>2002</v>
      </c>
      <c r="N6" s="4">
        <f t="shared" si="4"/>
        <v>6.6065519574000309E-2</v>
      </c>
      <c r="O6" s="5">
        <f t="shared" ref="O6:O27" si="9">Q5</f>
        <v>11364.956920245831</v>
      </c>
      <c r="P6" s="5">
        <f t="shared" si="2"/>
        <v>750.83178387217129</v>
      </c>
      <c r="Q6" s="5">
        <f t="shared" ref="Q6:Q27" si="10">O6+P6</f>
        <v>12115.788704118002</v>
      </c>
    </row>
    <row r="7" spans="1:17" x14ac:dyDescent="0.3">
      <c r="A7" s="3">
        <v>2003</v>
      </c>
      <c r="B7" s="4">
        <v>6.8500000000000005E-2</v>
      </c>
      <c r="C7" s="5">
        <f t="shared" si="5"/>
        <v>5975.8655909400004</v>
      </c>
      <c r="D7" s="5">
        <f t="shared" si="0"/>
        <v>409.34679297939005</v>
      </c>
      <c r="E7" s="5">
        <f t="shared" si="6"/>
        <v>6385.21238391939</v>
      </c>
      <c r="G7" s="3">
        <v>2003</v>
      </c>
      <c r="H7" s="4">
        <f t="shared" si="3"/>
        <v>8.3333333333333356E-2</v>
      </c>
      <c r="I7" s="5">
        <f t="shared" si="7"/>
        <v>12714.12037037037</v>
      </c>
      <c r="J7" s="5">
        <f t="shared" si="1"/>
        <v>1059.5100308641979</v>
      </c>
      <c r="K7" s="5">
        <f t="shared" si="8"/>
        <v>13773.630401234568</v>
      </c>
      <c r="M7" s="3">
        <v>2003</v>
      </c>
      <c r="N7" s="4">
        <f t="shared" si="4"/>
        <v>6.6065519574000309E-2</v>
      </c>
      <c r="O7" s="5">
        <f t="shared" si="9"/>
        <v>12115.788704118002</v>
      </c>
      <c r="P7" s="5">
        <f t="shared" si="2"/>
        <v>800.4358757863597</v>
      </c>
      <c r="Q7" s="5">
        <f t="shared" si="10"/>
        <v>12916.224579904361</v>
      </c>
    </row>
    <row r="8" spans="1:17" x14ac:dyDescent="0.3">
      <c r="A8" s="3">
        <v>2004</v>
      </c>
      <c r="B8" s="4">
        <v>2.81E-2</v>
      </c>
      <c r="C8" s="5">
        <f t="shared" si="5"/>
        <v>6385.21238391939</v>
      </c>
      <c r="D8" s="5">
        <f t="shared" si="0"/>
        <v>179.42446798813486</v>
      </c>
      <c r="E8" s="5">
        <f t="shared" si="6"/>
        <v>6564.6368519075249</v>
      </c>
      <c r="G8" s="3">
        <v>2004</v>
      </c>
      <c r="H8" s="4">
        <f t="shared" si="3"/>
        <v>8.3333333333333356E-2</v>
      </c>
      <c r="I8" s="5">
        <f t="shared" si="7"/>
        <v>13773.630401234568</v>
      </c>
      <c r="J8" s="5">
        <f t="shared" si="1"/>
        <v>1147.8025334362144</v>
      </c>
      <c r="K8" s="5">
        <f t="shared" si="8"/>
        <v>14921.432934670782</v>
      </c>
      <c r="M8" s="3">
        <v>2004</v>
      </c>
      <c r="N8" s="4">
        <f t="shared" si="4"/>
        <v>6.6065519574000309E-2</v>
      </c>
      <c r="O8" s="5">
        <f t="shared" si="9"/>
        <v>12916.224579904361</v>
      </c>
      <c r="P8" s="5">
        <f t="shared" si="2"/>
        <v>853.31708780585552</v>
      </c>
      <c r="Q8" s="5">
        <f t="shared" si="10"/>
        <v>13769.541667710217</v>
      </c>
    </row>
    <row r="9" spans="1:17" x14ac:dyDescent="0.3">
      <c r="A9" s="3">
        <v>2005</v>
      </c>
      <c r="B9" s="4">
        <v>0.21129999999999999</v>
      </c>
      <c r="C9" s="5">
        <f t="shared" si="5"/>
        <v>6564.6368519075249</v>
      </c>
      <c r="D9" s="5">
        <f t="shared" si="0"/>
        <v>1387.10776680806</v>
      </c>
      <c r="E9" s="5">
        <f t="shared" si="6"/>
        <v>7951.7446187155847</v>
      </c>
      <c r="G9" s="3">
        <v>2005</v>
      </c>
      <c r="H9" s="4">
        <f t="shared" si="3"/>
        <v>8.3333333333333356E-2</v>
      </c>
      <c r="I9" s="5">
        <f t="shared" si="7"/>
        <v>14921.432934670782</v>
      </c>
      <c r="J9" s="5">
        <f t="shared" si="1"/>
        <v>1243.4527445558988</v>
      </c>
      <c r="K9" s="5">
        <f t="shared" si="8"/>
        <v>16164.885679226682</v>
      </c>
      <c r="M9" s="3">
        <v>2005</v>
      </c>
      <c r="N9" s="4">
        <f t="shared" si="4"/>
        <v>6.6065519574000309E-2</v>
      </c>
      <c r="O9" s="5">
        <f t="shared" si="9"/>
        <v>13769.541667710217</v>
      </c>
      <c r="P9" s="5">
        <f t="shared" si="2"/>
        <v>909.69192457312215</v>
      </c>
      <c r="Q9" s="5">
        <f t="shared" si="10"/>
        <v>14679.233592283339</v>
      </c>
    </row>
    <row r="10" spans="1:17" x14ac:dyDescent="0.3">
      <c r="A10" s="3">
        <v>2006</v>
      </c>
      <c r="B10" s="4">
        <v>3.7199999999999997E-2</v>
      </c>
      <c r="C10" s="5">
        <f t="shared" si="5"/>
        <v>7951.7446187155847</v>
      </c>
      <c r="D10" s="5">
        <f t="shared" si="0"/>
        <v>295.80489981621974</v>
      </c>
      <c r="E10" s="5">
        <f t="shared" si="6"/>
        <v>8247.549518531805</v>
      </c>
      <c r="G10" s="3">
        <v>2006</v>
      </c>
      <c r="H10" s="4">
        <f t="shared" si="3"/>
        <v>8.3333333333333356E-2</v>
      </c>
      <c r="I10" s="5">
        <f t="shared" si="7"/>
        <v>16164.885679226682</v>
      </c>
      <c r="J10" s="5">
        <f t="shared" si="1"/>
        <v>1347.0738066022238</v>
      </c>
      <c r="K10" s="5">
        <f t="shared" si="8"/>
        <v>17511.959485828906</v>
      </c>
      <c r="M10" s="3">
        <v>2006</v>
      </c>
      <c r="N10" s="4">
        <f t="shared" si="4"/>
        <v>6.6065519574000309E-2</v>
      </c>
      <c r="O10" s="5">
        <f t="shared" si="9"/>
        <v>14679.233592283339</v>
      </c>
      <c r="P10" s="5">
        <f t="shared" si="2"/>
        <v>969.79119422231781</v>
      </c>
      <c r="Q10" s="5">
        <f t="shared" si="10"/>
        <v>15649.024786505657</v>
      </c>
    </row>
    <row r="11" spans="1:17" x14ac:dyDescent="0.3">
      <c r="A11" s="3">
        <v>2007</v>
      </c>
      <c r="B11" s="4">
        <v>-5.62E-2</v>
      </c>
      <c r="C11" s="5">
        <f t="shared" si="5"/>
        <v>8247.549518531805</v>
      </c>
      <c r="D11" s="5">
        <f t="shared" si="0"/>
        <v>-463.51228294148746</v>
      </c>
      <c r="E11" s="5">
        <f t="shared" si="6"/>
        <v>7784.0372355903173</v>
      </c>
      <c r="G11" s="3">
        <v>2007</v>
      </c>
      <c r="H11" s="4">
        <f t="shared" si="3"/>
        <v>8.3333333333333356E-2</v>
      </c>
      <c r="I11" s="5">
        <f t="shared" si="7"/>
        <v>17511.959485828906</v>
      </c>
      <c r="J11" s="5">
        <f t="shared" si="1"/>
        <v>1459.3299571524092</v>
      </c>
      <c r="K11" s="5">
        <f t="shared" si="8"/>
        <v>18971.289442981313</v>
      </c>
      <c r="M11" s="3">
        <v>2007</v>
      </c>
      <c r="N11" s="4">
        <f t="shared" si="4"/>
        <v>6.6065519574000309E-2</v>
      </c>
      <c r="O11" s="5">
        <f t="shared" si="9"/>
        <v>15649.024786505657</v>
      </c>
      <c r="P11" s="5">
        <f t="shared" si="2"/>
        <v>1033.8609533469055</v>
      </c>
      <c r="Q11" s="5">
        <f t="shared" si="10"/>
        <v>16682.885739852562</v>
      </c>
    </row>
    <row r="12" spans="1:17" x14ac:dyDescent="0.3">
      <c r="A12" s="3">
        <v>2008</v>
      </c>
      <c r="B12" s="4">
        <v>-0.33360000000000001</v>
      </c>
      <c r="C12" s="5">
        <f t="shared" si="5"/>
        <v>7784.0372355903173</v>
      </c>
      <c r="D12" s="5">
        <f t="shared" si="0"/>
        <v>-2596.7548217929298</v>
      </c>
      <c r="E12" s="5">
        <f t="shared" si="6"/>
        <v>5187.2824137973876</v>
      </c>
      <c r="G12" s="3">
        <v>2008</v>
      </c>
      <c r="H12" s="4">
        <f t="shared" si="3"/>
        <v>8.3333333333333356E-2</v>
      </c>
      <c r="I12" s="5">
        <f t="shared" si="7"/>
        <v>18971.289442981313</v>
      </c>
      <c r="J12" s="5">
        <f t="shared" si="1"/>
        <v>1580.9407869151098</v>
      </c>
      <c r="K12" s="5">
        <f t="shared" si="8"/>
        <v>20552.230229896424</v>
      </c>
      <c r="M12" s="3">
        <v>2008</v>
      </c>
      <c r="N12" s="4">
        <f t="shared" si="4"/>
        <v>6.6065519574000309E-2</v>
      </c>
      <c r="O12" s="5">
        <f t="shared" si="9"/>
        <v>16682.885739852562</v>
      </c>
      <c r="P12" s="5">
        <f t="shared" si="2"/>
        <v>1102.16351439704</v>
      </c>
      <c r="Q12" s="5">
        <f t="shared" si="10"/>
        <v>17785.049254249603</v>
      </c>
    </row>
    <row r="13" spans="1:17" x14ac:dyDescent="0.3">
      <c r="A13" s="3">
        <v>2009</v>
      </c>
      <c r="B13" s="4">
        <v>0.22170000000000001</v>
      </c>
      <c r="C13" s="5">
        <f t="shared" si="5"/>
        <v>5187.2824137973876</v>
      </c>
      <c r="D13" s="5">
        <f t="shared" si="0"/>
        <v>1150.0205111388809</v>
      </c>
      <c r="E13" s="5">
        <f t="shared" si="6"/>
        <v>6337.302924936268</v>
      </c>
      <c r="G13" s="3">
        <v>2009</v>
      </c>
      <c r="H13" s="4">
        <f t="shared" si="3"/>
        <v>8.3333333333333356E-2</v>
      </c>
      <c r="I13" s="5">
        <f t="shared" si="7"/>
        <v>20552.230229896424</v>
      </c>
      <c r="J13" s="5">
        <f t="shared" si="1"/>
        <v>1712.6858524913691</v>
      </c>
      <c r="K13" s="5">
        <f t="shared" si="8"/>
        <v>22264.916082387794</v>
      </c>
      <c r="M13" s="3">
        <v>2009</v>
      </c>
      <c r="N13" s="4">
        <f t="shared" si="4"/>
        <v>6.6065519574000309E-2</v>
      </c>
      <c r="O13" s="5">
        <f t="shared" si="9"/>
        <v>17785.049254249603</v>
      </c>
      <c r="P13" s="5">
        <f t="shared" si="2"/>
        <v>1174.9785196311868</v>
      </c>
      <c r="Q13" s="5">
        <f t="shared" si="10"/>
        <v>18960.027773880789</v>
      </c>
    </row>
    <row r="14" spans="1:17" x14ac:dyDescent="0.3">
      <c r="A14" s="3">
        <v>2010</v>
      </c>
      <c r="B14" s="4">
        <v>0.24049999999999999</v>
      </c>
      <c r="C14" s="5">
        <f t="shared" si="5"/>
        <v>6337.302924936268</v>
      </c>
      <c r="D14" s="5">
        <f t="shared" si="0"/>
        <v>1524.1213534471724</v>
      </c>
      <c r="E14" s="5">
        <f t="shared" si="6"/>
        <v>7861.4242783834407</v>
      </c>
      <c r="G14" s="3">
        <v>2010</v>
      </c>
      <c r="H14" s="4">
        <f t="shared" si="3"/>
        <v>8.3333333333333356E-2</v>
      </c>
      <c r="I14" s="5">
        <f t="shared" si="7"/>
        <v>22264.916082387794</v>
      </c>
      <c r="J14" s="5">
        <f t="shared" si="1"/>
        <v>1855.4096735323167</v>
      </c>
      <c r="K14" s="5">
        <f t="shared" si="8"/>
        <v>24120.325755920112</v>
      </c>
      <c r="M14" s="3">
        <v>2010</v>
      </c>
      <c r="N14" s="4">
        <f t="shared" si="4"/>
        <v>6.6065519574000309E-2</v>
      </c>
      <c r="O14" s="5">
        <f t="shared" si="9"/>
        <v>18960.027773880789</v>
      </c>
      <c r="P14" s="5">
        <f t="shared" si="2"/>
        <v>1252.6040860189107</v>
      </c>
      <c r="Q14" s="5">
        <f t="shared" si="10"/>
        <v>20212.631859899699</v>
      </c>
    </row>
    <row r="15" spans="1:17" x14ac:dyDescent="0.3">
      <c r="A15" s="3">
        <v>2011</v>
      </c>
      <c r="B15" s="4">
        <v>5.45E-2</v>
      </c>
      <c r="C15" s="5">
        <f t="shared" si="5"/>
        <v>7861.4242783834407</v>
      </c>
      <c r="D15" s="5">
        <f t="shared" si="0"/>
        <v>428.44762317189753</v>
      </c>
      <c r="E15" s="5">
        <f t="shared" si="6"/>
        <v>8289.8719015553379</v>
      </c>
      <c r="G15" s="3">
        <v>2011</v>
      </c>
      <c r="H15" s="4">
        <f t="shared" si="3"/>
        <v>8.3333333333333356E-2</v>
      </c>
      <c r="I15" s="5">
        <f t="shared" si="7"/>
        <v>24120.325755920112</v>
      </c>
      <c r="J15" s="5">
        <f t="shared" si="1"/>
        <v>2010.0271463266765</v>
      </c>
      <c r="K15" s="5">
        <f t="shared" si="8"/>
        <v>26130.352902246788</v>
      </c>
      <c r="M15" s="3">
        <v>2011</v>
      </c>
      <c r="N15" s="4">
        <f t="shared" si="4"/>
        <v>6.6065519574000309E-2</v>
      </c>
      <c r="O15" s="5">
        <f t="shared" si="9"/>
        <v>20212.631859899699</v>
      </c>
      <c r="P15" s="5">
        <f t="shared" si="2"/>
        <v>1335.3580257822657</v>
      </c>
      <c r="Q15" s="5">
        <f t="shared" si="10"/>
        <v>21547.989885681964</v>
      </c>
    </row>
    <row r="16" spans="1:17" x14ac:dyDescent="0.3">
      <c r="A16" s="3">
        <v>2012</v>
      </c>
      <c r="B16" s="4">
        <v>0.1376</v>
      </c>
      <c r="C16" s="5">
        <f t="shared" si="5"/>
        <v>8289.8719015553379</v>
      </c>
      <c r="D16" s="5">
        <f t="shared" si="0"/>
        <v>1140.6863736540145</v>
      </c>
      <c r="E16" s="5">
        <f t="shared" si="6"/>
        <v>9430.5582752093524</v>
      </c>
      <c r="G16" s="3">
        <v>2012</v>
      </c>
      <c r="H16" s="4">
        <f t="shared" si="3"/>
        <v>8.3333333333333356E-2</v>
      </c>
      <c r="I16" s="5">
        <f t="shared" si="7"/>
        <v>26130.352902246788</v>
      </c>
      <c r="J16" s="5">
        <f t="shared" si="1"/>
        <v>2177.5294085205664</v>
      </c>
      <c r="K16" s="5">
        <f t="shared" si="8"/>
        <v>28307.882310767356</v>
      </c>
      <c r="M16" s="3">
        <v>2012</v>
      </c>
      <c r="N16" s="4">
        <f t="shared" si="4"/>
        <v>6.6065519574000309E-2</v>
      </c>
      <c r="O16" s="5">
        <f t="shared" si="9"/>
        <v>21547.989885681964</v>
      </c>
      <c r="P16" s="5">
        <f t="shared" si="2"/>
        <v>1423.5791475728824</v>
      </c>
      <c r="Q16" s="5">
        <f t="shared" si="10"/>
        <v>22971.569033254847</v>
      </c>
    </row>
    <row r="17" spans="1:17" x14ac:dyDescent="0.3">
      <c r="A17" s="3">
        <v>2013</v>
      </c>
      <c r="B17" s="4">
        <v>0.2666</v>
      </c>
      <c r="C17" s="5">
        <f t="shared" si="5"/>
        <v>9430.5582752093524</v>
      </c>
      <c r="D17" s="5">
        <f t="shared" si="0"/>
        <v>2514.1868361708134</v>
      </c>
      <c r="E17" s="5">
        <f t="shared" si="6"/>
        <v>11944.745111380165</v>
      </c>
      <c r="G17" s="3">
        <v>2013</v>
      </c>
      <c r="H17" s="4">
        <f t="shared" si="3"/>
        <v>8.3333333333333356E-2</v>
      </c>
      <c r="I17" s="5">
        <f t="shared" si="7"/>
        <v>28307.882310767356</v>
      </c>
      <c r="J17" s="5">
        <f t="shared" si="1"/>
        <v>2358.9901925639469</v>
      </c>
      <c r="K17" s="5">
        <f t="shared" si="8"/>
        <v>30666.872503331302</v>
      </c>
      <c r="M17" s="3">
        <v>2013</v>
      </c>
      <c r="N17" s="4">
        <f t="shared" si="4"/>
        <v>6.6065519574000309E-2</v>
      </c>
      <c r="O17" s="5">
        <f t="shared" si="9"/>
        <v>22971.569033254847</v>
      </c>
      <c r="P17" s="5">
        <f t="shared" si="2"/>
        <v>1517.6286436119974</v>
      </c>
      <c r="Q17" s="5">
        <f t="shared" si="10"/>
        <v>24489.197676866846</v>
      </c>
    </row>
    <row r="18" spans="1:17" x14ac:dyDescent="0.3">
      <c r="A18" s="3">
        <v>2014</v>
      </c>
      <c r="B18" s="4">
        <v>0.29139999999999999</v>
      </c>
      <c r="C18" s="5">
        <f t="shared" si="5"/>
        <v>11944.745111380165</v>
      </c>
      <c r="D18" s="5">
        <f t="shared" si="0"/>
        <v>3480.69872545618</v>
      </c>
      <c r="E18" s="5">
        <f t="shared" si="6"/>
        <v>15425.443836836344</v>
      </c>
      <c r="G18" s="3">
        <v>2014</v>
      </c>
      <c r="H18" s="4">
        <f t="shared" si="3"/>
        <v>8.3333333333333356E-2</v>
      </c>
      <c r="I18" s="5">
        <f t="shared" si="7"/>
        <v>30666.872503331302</v>
      </c>
      <c r="J18" s="5">
        <f t="shared" si="1"/>
        <v>2555.5727086109428</v>
      </c>
      <c r="K18" s="5">
        <f t="shared" si="8"/>
        <v>33222.445211942242</v>
      </c>
      <c r="M18" s="3">
        <v>2014</v>
      </c>
      <c r="N18" s="4">
        <f t="shared" si="4"/>
        <v>6.6065519574000309E-2</v>
      </c>
      <c r="O18" s="5">
        <f t="shared" si="9"/>
        <v>24489.197676866846</v>
      </c>
      <c r="P18" s="5">
        <f t="shared" si="2"/>
        <v>1617.8915684726096</v>
      </c>
      <c r="Q18" s="5">
        <f t="shared" si="10"/>
        <v>26107.089245339455</v>
      </c>
    </row>
    <row r="19" spans="1:17" x14ac:dyDescent="0.3">
      <c r="A19" s="3">
        <v>2015</v>
      </c>
      <c r="B19" s="4">
        <v>0.13059999999999999</v>
      </c>
      <c r="C19" s="5">
        <f t="shared" si="5"/>
        <v>15425.443836836344</v>
      </c>
      <c r="D19" s="5">
        <f t="shared" si="0"/>
        <v>2014.5629650908265</v>
      </c>
      <c r="E19" s="5">
        <f t="shared" si="6"/>
        <v>17440.006801927171</v>
      </c>
      <c r="G19" s="3">
        <v>2015</v>
      </c>
      <c r="H19" s="4">
        <f t="shared" si="3"/>
        <v>8.3333333333333356E-2</v>
      </c>
      <c r="I19" s="5">
        <f t="shared" si="7"/>
        <v>33222.445211942242</v>
      </c>
      <c r="J19" s="5">
        <f t="shared" si="1"/>
        <v>2768.5371009951878</v>
      </c>
      <c r="K19" s="5">
        <f t="shared" si="8"/>
        <v>35990.982312937427</v>
      </c>
      <c r="M19" s="3">
        <v>2015</v>
      </c>
      <c r="N19" s="4">
        <f t="shared" si="4"/>
        <v>6.6065519574000309E-2</v>
      </c>
      <c r="O19" s="5">
        <f t="shared" si="9"/>
        <v>26107.089245339455</v>
      </c>
      <c r="P19" s="5">
        <f t="shared" si="2"/>
        <v>1724.7784155581467</v>
      </c>
      <c r="Q19" s="5">
        <f t="shared" si="10"/>
        <v>27831.867660897602</v>
      </c>
    </row>
    <row r="20" spans="1:17" x14ac:dyDescent="0.3">
      <c r="A20" s="3">
        <v>2016</v>
      </c>
      <c r="B20" s="4">
        <v>0.15629999999999999</v>
      </c>
      <c r="C20" s="5">
        <f t="shared" si="5"/>
        <v>17440.006801927171</v>
      </c>
      <c r="D20" s="5">
        <f t="shared" si="0"/>
        <v>2725.8730631412168</v>
      </c>
      <c r="E20" s="5">
        <f t="shared" si="6"/>
        <v>20165.879865068389</v>
      </c>
      <c r="G20" s="3">
        <v>2016</v>
      </c>
      <c r="H20" s="4">
        <f t="shared" si="3"/>
        <v>8.3333333333333356E-2</v>
      </c>
      <c r="I20" s="5">
        <f t="shared" si="7"/>
        <v>35990.982312937427</v>
      </c>
      <c r="J20" s="5">
        <f t="shared" si="1"/>
        <v>2999.2485260781195</v>
      </c>
      <c r="K20" s="5">
        <f t="shared" si="8"/>
        <v>38990.230839015545</v>
      </c>
      <c r="M20" s="3">
        <v>2016</v>
      </c>
      <c r="N20" s="4">
        <f t="shared" si="4"/>
        <v>6.6065519574000309E-2</v>
      </c>
      <c r="O20" s="5">
        <f t="shared" si="9"/>
        <v>27831.867660897602</v>
      </c>
      <c r="P20" s="5">
        <f t="shared" si="2"/>
        <v>1838.7267977320166</v>
      </c>
      <c r="Q20" s="5">
        <f t="shared" si="10"/>
        <v>29670.594458629617</v>
      </c>
    </row>
    <row r="21" spans="1:17" x14ac:dyDescent="0.3">
      <c r="A21" s="3">
        <v>2017</v>
      </c>
      <c r="B21" s="4">
        <v>7.0800000000000002E-2</v>
      </c>
      <c r="C21" s="5">
        <f t="shared" si="5"/>
        <v>20165.879865068389</v>
      </c>
      <c r="D21" s="5">
        <f t="shared" si="0"/>
        <v>1427.7442944468421</v>
      </c>
      <c r="E21" s="5">
        <f t="shared" si="6"/>
        <v>21593.624159515231</v>
      </c>
      <c r="G21" s="3">
        <v>2017</v>
      </c>
      <c r="H21" s="4">
        <f t="shared" si="3"/>
        <v>8.3333333333333356E-2</v>
      </c>
      <c r="I21" s="5">
        <f t="shared" si="7"/>
        <v>38990.230839015545</v>
      </c>
      <c r="J21" s="5">
        <f t="shared" si="1"/>
        <v>3249.1859032512962</v>
      </c>
      <c r="K21" s="5">
        <f t="shared" si="8"/>
        <v>42239.41674226684</v>
      </c>
      <c r="M21" s="3">
        <v>2017</v>
      </c>
      <c r="N21" s="4">
        <f t="shared" si="4"/>
        <v>6.6065519574000309E-2</v>
      </c>
      <c r="O21" s="5">
        <f t="shared" si="9"/>
        <v>29670.594458629617</v>
      </c>
      <c r="P21" s="5">
        <f t="shared" si="2"/>
        <v>1960.2032389788201</v>
      </c>
      <c r="Q21" s="5">
        <f t="shared" si="10"/>
        <v>31630.797697608439</v>
      </c>
    </row>
    <row r="22" spans="1:17" x14ac:dyDescent="0.3">
      <c r="A22" s="3">
        <v>2018</v>
      </c>
      <c r="B22" s="4">
        <v>1.5E-3</v>
      </c>
      <c r="C22" s="5">
        <f t="shared" si="5"/>
        <v>21593.624159515231</v>
      </c>
      <c r="D22" s="5">
        <f t="shared" si="0"/>
        <v>32.390436239272844</v>
      </c>
      <c r="E22" s="5">
        <f t="shared" si="6"/>
        <v>21626.014595754503</v>
      </c>
      <c r="G22" s="3">
        <v>2018</v>
      </c>
      <c r="H22" s="4">
        <f t="shared" si="3"/>
        <v>8.3333333333333356E-2</v>
      </c>
      <c r="I22" s="5">
        <f t="shared" si="7"/>
        <v>42239.41674226684</v>
      </c>
      <c r="J22" s="5">
        <f t="shared" si="1"/>
        <v>3519.9513951889044</v>
      </c>
      <c r="K22" s="5">
        <f t="shared" si="8"/>
        <v>45759.368137455742</v>
      </c>
      <c r="M22" s="3">
        <v>2018</v>
      </c>
      <c r="N22" s="4">
        <f t="shared" si="4"/>
        <v>6.6065519574000309E-2</v>
      </c>
      <c r="O22" s="5">
        <f t="shared" si="9"/>
        <v>31630.797697608439</v>
      </c>
      <c r="P22" s="5">
        <f t="shared" si="2"/>
        <v>2089.705084432594</v>
      </c>
      <c r="Q22" s="5">
        <f t="shared" si="10"/>
        <v>33720.502782041032</v>
      </c>
    </row>
    <row r="23" spans="1:17" x14ac:dyDescent="0.3">
      <c r="A23" s="3">
        <v>2019</v>
      </c>
      <c r="B23" s="4">
        <v>0.34010000000000001</v>
      </c>
      <c r="C23" s="5">
        <f t="shared" si="5"/>
        <v>21626.014595754503</v>
      </c>
      <c r="D23" s="5">
        <f t="shared" si="0"/>
        <v>7355.0075640161067</v>
      </c>
      <c r="E23" s="5">
        <f t="shared" si="6"/>
        <v>28981.022159770611</v>
      </c>
      <c r="G23" s="3">
        <v>2019</v>
      </c>
      <c r="H23" s="4">
        <f t="shared" si="3"/>
        <v>8.3333333333333356E-2</v>
      </c>
      <c r="I23" s="5">
        <f t="shared" si="7"/>
        <v>45759.368137455742</v>
      </c>
      <c r="J23" s="5">
        <f t="shared" si="1"/>
        <v>3813.280678121313</v>
      </c>
      <c r="K23" s="5">
        <f t="shared" si="8"/>
        <v>49572.648815577057</v>
      </c>
      <c r="M23" s="3">
        <v>2019</v>
      </c>
      <c r="N23" s="4">
        <f t="shared" si="4"/>
        <v>6.6065519574000309E-2</v>
      </c>
      <c r="O23" s="5">
        <f t="shared" si="9"/>
        <v>33720.502782041032</v>
      </c>
      <c r="P23" s="5">
        <f t="shared" si="2"/>
        <v>2227.7625365920635</v>
      </c>
      <c r="Q23" s="5">
        <f t="shared" si="10"/>
        <v>35948.265318633094</v>
      </c>
    </row>
    <row r="24" spans="1:17" x14ac:dyDescent="0.3">
      <c r="A24" s="3">
        <v>2020</v>
      </c>
      <c r="B24" s="4">
        <v>8.3900000000000002E-2</v>
      </c>
      <c r="C24" s="5">
        <f t="shared" si="5"/>
        <v>28981.022159770611</v>
      </c>
      <c r="D24" s="5">
        <f t="shared" si="0"/>
        <v>2431.5077592047542</v>
      </c>
      <c r="E24" s="5">
        <f t="shared" si="6"/>
        <v>31412.529918975364</v>
      </c>
      <c r="G24" s="3">
        <v>2020</v>
      </c>
      <c r="H24" s="4">
        <f t="shared" si="3"/>
        <v>8.3333333333333356E-2</v>
      </c>
      <c r="I24" s="5">
        <f t="shared" si="7"/>
        <v>49572.648815577057</v>
      </c>
      <c r="J24" s="5">
        <f t="shared" si="1"/>
        <v>4131.0540679647556</v>
      </c>
      <c r="K24" s="5">
        <f t="shared" si="8"/>
        <v>53703.70288354181</v>
      </c>
      <c r="M24" s="3">
        <v>2020</v>
      </c>
      <c r="N24" s="4">
        <f t="shared" si="4"/>
        <v>6.6065519574000309E-2</v>
      </c>
      <c r="O24" s="5">
        <f t="shared" si="9"/>
        <v>35948.265318633094</v>
      </c>
      <c r="P24" s="5">
        <f t="shared" si="2"/>
        <v>2374.940826059511</v>
      </c>
      <c r="Q24" s="5">
        <f t="shared" si="10"/>
        <v>38323.206144692602</v>
      </c>
    </row>
    <row r="25" spans="1:17" x14ac:dyDescent="0.3">
      <c r="A25" s="3">
        <v>2021</v>
      </c>
      <c r="B25" s="4">
        <v>0.39439999999999997</v>
      </c>
      <c r="C25" s="5">
        <f t="shared" si="5"/>
        <v>31412.529918975364</v>
      </c>
      <c r="D25" s="5">
        <f t="shared" si="0"/>
        <v>12389.101800043883</v>
      </c>
      <c r="E25" s="5">
        <f t="shared" si="6"/>
        <v>43801.631719019249</v>
      </c>
      <c r="G25" s="3">
        <v>2021</v>
      </c>
      <c r="H25" s="4">
        <f t="shared" si="3"/>
        <v>8.3333333333333356E-2</v>
      </c>
      <c r="I25" s="5">
        <f t="shared" si="7"/>
        <v>53703.70288354181</v>
      </c>
      <c r="J25" s="5">
        <f t="shared" si="1"/>
        <v>4475.3085736284856</v>
      </c>
      <c r="K25" s="5">
        <f t="shared" si="8"/>
        <v>58179.011457170294</v>
      </c>
      <c r="M25" s="3">
        <v>2021</v>
      </c>
      <c r="N25" s="4">
        <f t="shared" si="4"/>
        <v>6.6065519574000309E-2</v>
      </c>
      <c r="O25" s="5">
        <f t="shared" si="9"/>
        <v>38323.206144692602</v>
      </c>
      <c r="P25" s="5">
        <f t="shared" si="2"/>
        <v>2531.842525690638</v>
      </c>
      <c r="Q25" s="5">
        <f t="shared" si="10"/>
        <v>40855.048670383243</v>
      </c>
    </row>
    <row r="26" spans="1:17" x14ac:dyDescent="0.3">
      <c r="A26" s="3">
        <v>2022</v>
      </c>
      <c r="B26" s="4">
        <v>-0.13039999999999999</v>
      </c>
      <c r="C26" s="5">
        <f t="shared" si="5"/>
        <v>43801.631719019249</v>
      </c>
      <c r="D26" s="5">
        <f t="shared" si="0"/>
        <v>-5711.73277616011</v>
      </c>
      <c r="E26" s="5">
        <f t="shared" si="6"/>
        <v>38089.898942859138</v>
      </c>
      <c r="G26" s="3">
        <v>2022</v>
      </c>
      <c r="H26" s="4">
        <f t="shared" si="3"/>
        <v>8.3333333333333356E-2</v>
      </c>
      <c r="I26" s="5">
        <f t="shared" si="7"/>
        <v>58179.011457170294</v>
      </c>
      <c r="J26" s="5">
        <f t="shared" si="1"/>
        <v>4848.2509547641921</v>
      </c>
      <c r="K26" s="5">
        <f t="shared" si="8"/>
        <v>63027.262411934484</v>
      </c>
      <c r="M26" s="3">
        <v>2022</v>
      </c>
      <c r="N26" s="4">
        <f t="shared" si="4"/>
        <v>6.6065519574000309E-2</v>
      </c>
      <c r="O26" s="5">
        <f t="shared" si="9"/>
        <v>40855.048670383243</v>
      </c>
      <c r="P26" s="5">
        <f t="shared" si="2"/>
        <v>2699.1100176299396</v>
      </c>
      <c r="Q26" s="5">
        <f t="shared" si="10"/>
        <v>43554.15868801318</v>
      </c>
    </row>
    <row r="27" spans="1:17" x14ac:dyDescent="0.3">
      <c r="A27" s="3">
        <v>2023</v>
      </c>
      <c r="B27" s="4">
        <v>0.219</v>
      </c>
      <c r="C27" s="5">
        <f t="shared" si="5"/>
        <v>38089.898942859138</v>
      </c>
      <c r="D27" s="5">
        <f t="shared" si="0"/>
        <v>8341.6878684861513</v>
      </c>
      <c r="E27" s="15">
        <f t="shared" si="6"/>
        <v>46431.586811345289</v>
      </c>
      <c r="G27" s="3">
        <v>2023</v>
      </c>
      <c r="H27" s="4">
        <f t="shared" si="3"/>
        <v>8.3333333333333356E-2</v>
      </c>
      <c r="I27" s="5">
        <f t="shared" si="7"/>
        <v>63027.262411934484</v>
      </c>
      <c r="J27" s="5">
        <f t="shared" si="1"/>
        <v>5252.2718676612085</v>
      </c>
      <c r="K27" s="14">
        <f t="shared" si="8"/>
        <v>68279.534279595697</v>
      </c>
      <c r="M27" s="3">
        <v>2023</v>
      </c>
      <c r="N27" s="4">
        <f t="shared" si="4"/>
        <v>6.6065519574000309E-2</v>
      </c>
      <c r="O27" s="5">
        <f t="shared" si="9"/>
        <v>43554.15868801318</v>
      </c>
      <c r="P27" s="5">
        <f t="shared" si="2"/>
        <v>2877.4281233320503</v>
      </c>
      <c r="Q27" s="13">
        <f t="shared" si="10"/>
        <v>46431.586811345231</v>
      </c>
    </row>
    <row r="29" spans="1:17" x14ac:dyDescent="0.3">
      <c r="C29" s="12" t="s">
        <v>4</v>
      </c>
      <c r="D29" s="12"/>
      <c r="E29" s="6">
        <f>SUM(B4:B27)/24</f>
        <v>8.3333333333333356E-2</v>
      </c>
      <c r="I29" s="9"/>
      <c r="J29" s="9"/>
      <c r="K29" s="7"/>
      <c r="O29" s="9"/>
      <c r="P29" s="9"/>
      <c r="Q29" s="7"/>
    </row>
    <row r="30" spans="1:17" x14ac:dyDescent="0.3">
      <c r="C30" s="12" t="s">
        <v>5</v>
      </c>
      <c r="D30" s="12"/>
      <c r="E30" s="6" cm="1">
        <f t="array" ref="E30">GEOMEAN(1+B4:B27)-1</f>
        <v>6.6065519574000309E-2</v>
      </c>
      <c r="I30" s="9"/>
      <c r="J30" s="9"/>
      <c r="K30" s="7"/>
      <c r="O30" s="9"/>
      <c r="P30" s="9"/>
      <c r="Q30" s="7"/>
    </row>
    <row r="32" spans="1:17" x14ac:dyDescent="0.3">
      <c r="C32" s="12" t="s">
        <v>6</v>
      </c>
      <c r="D32" s="12"/>
      <c r="E32" s="5">
        <v>10000</v>
      </c>
    </row>
    <row r="33" spans="3:5" x14ac:dyDescent="0.3">
      <c r="C33" s="12" t="s">
        <v>7</v>
      </c>
      <c r="D33" s="12"/>
      <c r="E33" s="6">
        <f>(E27/E32)^(1/24)-1</f>
        <v>6.6065519574000309E-2</v>
      </c>
    </row>
  </sheetData>
  <sortState xmlns:xlrd2="http://schemas.microsoft.com/office/spreadsheetml/2017/richdata2" ref="N4:N27">
    <sortCondition ref="N4:N27"/>
  </sortState>
  <mergeCells count="10">
    <mergeCell ref="C33:D33"/>
    <mergeCell ref="C29:D29"/>
    <mergeCell ref="C30:D30"/>
    <mergeCell ref="I29:J29"/>
    <mergeCell ref="I30:J30"/>
    <mergeCell ref="O29:P29"/>
    <mergeCell ref="O30:P30"/>
    <mergeCell ref="M1:Q1"/>
    <mergeCell ref="G1:K1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2024-12-23T06:27:16Z</dcterms:created>
  <dcterms:modified xsi:type="dcterms:W3CDTF">2024-12-23T14:15:56Z</dcterms:modified>
</cp:coreProperties>
</file>