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Excel/"/>
    </mc:Choice>
  </mc:AlternateContent>
  <xr:revisionPtr revIDLastSave="66" documentId="14_{390EDF89-D90F-4FDD-BFBC-9FBB14610D03}" xr6:coauthVersionLast="47" xr6:coauthVersionMax="47" xr10:uidLastSave="{B898031E-DE5D-4F58-AB36-FB0613507690}"/>
  <bookViews>
    <workbookView xWindow="-120" yWindow="-120" windowWidth="29040" windowHeight="15720" xr2:uid="{0D495661-98FF-4E0E-BF31-3DF0245C0E72}"/>
  </bookViews>
  <sheets>
    <sheet name="Rischio di Sequenz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3" i="1" l="1" a="1"/>
  <c r="Q63" i="1" s="1"/>
  <c r="Q62" i="1"/>
  <c r="K63" i="1" a="1"/>
  <c r="K63" i="1" s="1"/>
  <c r="K62" i="1"/>
  <c r="E63" i="1" a="1"/>
  <c r="E63" i="1" s="1"/>
  <c r="E62" i="1"/>
  <c r="Q32" i="1" a="1"/>
  <c r="Q32" i="1" s="1"/>
  <c r="Q31" i="1"/>
  <c r="K32" i="1" a="1"/>
  <c r="K32" i="1" s="1"/>
  <c r="K31" i="1"/>
  <c r="P37" i="1"/>
  <c r="Q37" i="1" s="1"/>
  <c r="O38" i="1" s="1"/>
  <c r="J37" i="1"/>
  <c r="K37" i="1" s="1"/>
  <c r="I38" i="1" s="1"/>
  <c r="D37" i="1"/>
  <c r="E37" i="1" s="1"/>
  <c r="C38" i="1" s="1"/>
  <c r="E32" i="1" a="1"/>
  <c r="E32" i="1" s="1"/>
  <c r="E31" i="1"/>
  <c r="P6" i="1"/>
  <c r="Q6" i="1" s="1"/>
  <c r="O7" i="1" s="1"/>
  <c r="J6" i="1"/>
  <c r="K6" i="1" s="1"/>
  <c r="I7" i="1" s="1"/>
  <c r="D6" i="1"/>
  <c r="E6" i="1" s="1"/>
  <c r="C7" i="1" s="1"/>
  <c r="D7" i="1" s="1"/>
  <c r="E7" i="1" s="1"/>
  <c r="C8" i="1" s="1"/>
  <c r="D38" i="1" l="1"/>
  <c r="E38" i="1" s="1"/>
  <c r="C39" i="1" s="1"/>
  <c r="J38" i="1"/>
  <c r="K38" i="1" s="1"/>
  <c r="I39" i="1" s="1"/>
  <c r="P38" i="1"/>
  <c r="Q38" i="1" s="1"/>
  <c r="O39" i="1" s="1"/>
  <c r="P7" i="1"/>
  <c r="Q7" i="1" s="1"/>
  <c r="O8" i="1" s="1"/>
  <c r="J7" i="1"/>
  <c r="K7" i="1" s="1"/>
  <c r="I8" i="1" s="1"/>
  <c r="D8" i="1"/>
  <c r="E8" i="1" s="1"/>
  <c r="C9" i="1" s="1"/>
  <c r="P39" i="1" l="1"/>
  <c r="Q39" i="1" s="1"/>
  <c r="O40" i="1" s="1"/>
  <c r="J39" i="1"/>
  <c r="K39" i="1" s="1"/>
  <c r="I40" i="1" s="1"/>
  <c r="D39" i="1"/>
  <c r="E39" i="1" s="1"/>
  <c r="C40" i="1" s="1"/>
  <c r="P8" i="1"/>
  <c r="Q8" i="1" s="1"/>
  <c r="O9" i="1" s="1"/>
  <c r="J8" i="1"/>
  <c r="K8" i="1" s="1"/>
  <c r="I9" i="1" s="1"/>
  <c r="D9" i="1"/>
  <c r="E9" i="1" s="1"/>
  <c r="C10" i="1" s="1"/>
  <c r="D10" i="1" s="1"/>
  <c r="E10" i="1" s="1"/>
  <c r="C11" i="1" s="1"/>
  <c r="J40" i="1" l="1"/>
  <c r="K40" i="1" s="1"/>
  <c r="I41" i="1" s="1"/>
  <c r="P40" i="1"/>
  <c r="Q40" i="1" s="1"/>
  <c r="O41" i="1" s="1"/>
  <c r="D40" i="1"/>
  <c r="E40" i="1" s="1"/>
  <c r="C41" i="1" s="1"/>
  <c r="P9" i="1"/>
  <c r="Q9" i="1" s="1"/>
  <c r="O10" i="1" s="1"/>
  <c r="J9" i="1"/>
  <c r="K9" i="1" s="1"/>
  <c r="I10" i="1" s="1"/>
  <c r="D11" i="1"/>
  <c r="E11" i="1" s="1"/>
  <c r="C12" i="1" s="1"/>
  <c r="D41" i="1" l="1"/>
  <c r="E41" i="1" s="1"/>
  <c r="C42" i="1" s="1"/>
  <c r="P41" i="1"/>
  <c r="Q41" i="1" s="1"/>
  <c r="O42" i="1" s="1"/>
  <c r="J41" i="1"/>
  <c r="K41" i="1" s="1"/>
  <c r="I42" i="1" s="1"/>
  <c r="P10" i="1"/>
  <c r="Q10" i="1" s="1"/>
  <c r="O11" i="1" s="1"/>
  <c r="J10" i="1"/>
  <c r="K10" i="1" s="1"/>
  <c r="I11" i="1" s="1"/>
  <c r="D12" i="1"/>
  <c r="E12" i="1" s="1"/>
  <c r="C13" i="1" s="1"/>
  <c r="J42" i="1" l="1"/>
  <c r="K42" i="1" s="1"/>
  <c r="I43" i="1" s="1"/>
  <c r="P42" i="1"/>
  <c r="Q42" i="1" s="1"/>
  <c r="O43" i="1" s="1"/>
  <c r="D42" i="1"/>
  <c r="E42" i="1" s="1"/>
  <c r="C43" i="1" s="1"/>
  <c r="P11" i="1"/>
  <c r="Q11" i="1" s="1"/>
  <c r="O12" i="1" s="1"/>
  <c r="J11" i="1"/>
  <c r="K11" i="1" s="1"/>
  <c r="I12" i="1" s="1"/>
  <c r="D13" i="1"/>
  <c r="E13" i="1" s="1"/>
  <c r="C14" i="1" s="1"/>
  <c r="P43" i="1" l="1"/>
  <c r="Q43" i="1" s="1"/>
  <c r="O44" i="1" s="1"/>
  <c r="J43" i="1"/>
  <c r="K43" i="1" s="1"/>
  <c r="I44" i="1" s="1"/>
  <c r="D43" i="1"/>
  <c r="E43" i="1" s="1"/>
  <c r="C44" i="1" s="1"/>
  <c r="P12" i="1"/>
  <c r="Q12" i="1" s="1"/>
  <c r="O13" i="1" s="1"/>
  <c r="J12" i="1"/>
  <c r="K12" i="1" s="1"/>
  <c r="I13" i="1" s="1"/>
  <c r="D14" i="1"/>
  <c r="E14" i="1" s="1"/>
  <c r="C15" i="1" s="1"/>
  <c r="J44" i="1" l="1"/>
  <c r="K44" i="1" s="1"/>
  <c r="I45" i="1" s="1"/>
  <c r="P44" i="1"/>
  <c r="Q44" i="1" s="1"/>
  <c r="O45" i="1" s="1"/>
  <c r="D44" i="1"/>
  <c r="E44" i="1" s="1"/>
  <c r="C45" i="1" s="1"/>
  <c r="P13" i="1"/>
  <c r="Q13" i="1" s="1"/>
  <c r="O14" i="1" s="1"/>
  <c r="J13" i="1"/>
  <c r="K13" i="1" s="1"/>
  <c r="I14" i="1" s="1"/>
  <c r="D15" i="1"/>
  <c r="E15" i="1" s="1"/>
  <c r="C16" i="1" s="1"/>
  <c r="D45" i="1" l="1"/>
  <c r="E45" i="1" s="1"/>
  <c r="C46" i="1" s="1"/>
  <c r="J45" i="1"/>
  <c r="K45" i="1" s="1"/>
  <c r="I46" i="1" s="1"/>
  <c r="P45" i="1"/>
  <c r="Q45" i="1" s="1"/>
  <c r="O46" i="1" s="1"/>
  <c r="P14" i="1"/>
  <c r="Q14" i="1" s="1"/>
  <c r="O15" i="1" s="1"/>
  <c r="J14" i="1"/>
  <c r="K14" i="1" s="1"/>
  <c r="I15" i="1" s="1"/>
  <c r="D16" i="1"/>
  <c r="E16" i="1" s="1"/>
  <c r="C17" i="1" s="1"/>
  <c r="P46" i="1" l="1"/>
  <c r="Q46" i="1" s="1"/>
  <c r="O47" i="1" s="1"/>
  <c r="J46" i="1"/>
  <c r="K46" i="1" s="1"/>
  <c r="I47" i="1" s="1"/>
  <c r="D46" i="1"/>
  <c r="E46" i="1" s="1"/>
  <c r="C47" i="1" s="1"/>
  <c r="P15" i="1"/>
  <c r="Q15" i="1" s="1"/>
  <c r="O16" i="1" s="1"/>
  <c r="J15" i="1"/>
  <c r="K15" i="1" s="1"/>
  <c r="I16" i="1" s="1"/>
  <c r="D17" i="1"/>
  <c r="E17" i="1" s="1"/>
  <c r="C18" i="1" s="1"/>
  <c r="J47" i="1" l="1"/>
  <c r="K47" i="1" s="1"/>
  <c r="I48" i="1" s="1"/>
  <c r="D47" i="1"/>
  <c r="E47" i="1" s="1"/>
  <c r="C48" i="1" s="1"/>
  <c r="P47" i="1"/>
  <c r="Q47" i="1" s="1"/>
  <c r="O48" i="1" s="1"/>
  <c r="P16" i="1"/>
  <c r="Q16" i="1" s="1"/>
  <c r="O17" i="1" s="1"/>
  <c r="J16" i="1"/>
  <c r="K16" i="1" s="1"/>
  <c r="I17" i="1" s="1"/>
  <c r="D18" i="1"/>
  <c r="E18" i="1" s="1"/>
  <c r="C19" i="1" s="1"/>
  <c r="D48" i="1" l="1"/>
  <c r="E48" i="1" s="1"/>
  <c r="C49" i="1" s="1"/>
  <c r="P48" i="1"/>
  <c r="Q48" i="1" s="1"/>
  <c r="O49" i="1" s="1"/>
  <c r="J48" i="1"/>
  <c r="K48" i="1" s="1"/>
  <c r="I49" i="1" s="1"/>
  <c r="P17" i="1"/>
  <c r="Q17" i="1" s="1"/>
  <c r="O18" i="1" s="1"/>
  <c r="J17" i="1"/>
  <c r="K17" i="1" s="1"/>
  <c r="I18" i="1" s="1"/>
  <c r="D19" i="1"/>
  <c r="E19" i="1" s="1"/>
  <c r="C20" i="1" s="1"/>
  <c r="J49" i="1" l="1"/>
  <c r="K49" i="1" s="1"/>
  <c r="I50" i="1" s="1"/>
  <c r="D49" i="1"/>
  <c r="E49" i="1" s="1"/>
  <c r="C50" i="1" s="1"/>
  <c r="P49" i="1"/>
  <c r="Q49" i="1" s="1"/>
  <c r="O50" i="1" s="1"/>
  <c r="P18" i="1"/>
  <c r="Q18" i="1" s="1"/>
  <c r="O19" i="1" s="1"/>
  <c r="J18" i="1"/>
  <c r="K18" i="1" s="1"/>
  <c r="I19" i="1" s="1"/>
  <c r="D20" i="1"/>
  <c r="E20" i="1" s="1"/>
  <c r="C21" i="1" s="1"/>
  <c r="P50" i="1" l="1"/>
  <c r="Q50" i="1" s="1"/>
  <c r="O51" i="1" s="1"/>
  <c r="D50" i="1"/>
  <c r="E50" i="1" s="1"/>
  <c r="C51" i="1" s="1"/>
  <c r="J50" i="1"/>
  <c r="K50" i="1" s="1"/>
  <c r="I51" i="1" s="1"/>
  <c r="P19" i="1"/>
  <c r="Q19" i="1" s="1"/>
  <c r="O20" i="1" s="1"/>
  <c r="J19" i="1"/>
  <c r="K19" i="1" s="1"/>
  <c r="I20" i="1" s="1"/>
  <c r="D21" i="1"/>
  <c r="E21" i="1"/>
  <c r="C22" i="1" s="1"/>
  <c r="D51" i="1" l="1"/>
  <c r="E51" i="1" s="1"/>
  <c r="C52" i="1" s="1"/>
  <c r="J51" i="1"/>
  <c r="K51" i="1" s="1"/>
  <c r="I52" i="1" s="1"/>
  <c r="P51" i="1"/>
  <c r="Q51" i="1" s="1"/>
  <c r="O52" i="1" s="1"/>
  <c r="P20" i="1"/>
  <c r="Q20" i="1" s="1"/>
  <c r="O21" i="1" s="1"/>
  <c r="J20" i="1"/>
  <c r="K20" i="1" s="1"/>
  <c r="I21" i="1" s="1"/>
  <c r="D22" i="1"/>
  <c r="E22" i="1" s="1"/>
  <c r="C23" i="1" s="1"/>
  <c r="P52" i="1" l="1"/>
  <c r="Q52" i="1" s="1"/>
  <c r="O53" i="1" s="1"/>
  <c r="J52" i="1"/>
  <c r="K52" i="1" s="1"/>
  <c r="I53" i="1" s="1"/>
  <c r="D52" i="1"/>
  <c r="E52" i="1" s="1"/>
  <c r="C53" i="1" s="1"/>
  <c r="P21" i="1"/>
  <c r="Q21" i="1" s="1"/>
  <c r="O22" i="1" s="1"/>
  <c r="J21" i="1"/>
  <c r="K21" i="1" s="1"/>
  <c r="I22" i="1" s="1"/>
  <c r="D23" i="1"/>
  <c r="E23" i="1" s="1"/>
  <c r="C24" i="1" s="1"/>
  <c r="J53" i="1" l="1"/>
  <c r="K53" i="1" s="1"/>
  <c r="I54" i="1" s="1"/>
  <c r="P53" i="1"/>
  <c r="Q53" i="1" s="1"/>
  <c r="O54" i="1" s="1"/>
  <c r="D53" i="1"/>
  <c r="E53" i="1" s="1"/>
  <c r="C54" i="1" s="1"/>
  <c r="P22" i="1"/>
  <c r="Q22" i="1" s="1"/>
  <c r="O23" i="1" s="1"/>
  <c r="J22" i="1"/>
  <c r="K22" i="1" s="1"/>
  <c r="I23" i="1" s="1"/>
  <c r="D24" i="1"/>
  <c r="E24" i="1" s="1"/>
  <c r="C25" i="1" s="1"/>
  <c r="D54" i="1" l="1"/>
  <c r="E54" i="1" s="1"/>
  <c r="C55" i="1" s="1"/>
  <c r="J54" i="1"/>
  <c r="K54" i="1" s="1"/>
  <c r="I55" i="1" s="1"/>
  <c r="P54" i="1"/>
  <c r="Q54" i="1" s="1"/>
  <c r="O55" i="1" s="1"/>
  <c r="P23" i="1"/>
  <c r="Q23" i="1" s="1"/>
  <c r="O24" i="1" s="1"/>
  <c r="J23" i="1"/>
  <c r="K23" i="1" s="1"/>
  <c r="I24" i="1" s="1"/>
  <c r="D25" i="1"/>
  <c r="E25" i="1" s="1"/>
  <c r="C26" i="1" s="1"/>
  <c r="P55" i="1" l="1"/>
  <c r="Q55" i="1" s="1"/>
  <c r="O56" i="1" s="1"/>
  <c r="J55" i="1"/>
  <c r="K55" i="1" s="1"/>
  <c r="I56" i="1" s="1"/>
  <c r="D55" i="1"/>
  <c r="E55" i="1" s="1"/>
  <c r="C56" i="1" s="1"/>
  <c r="P24" i="1"/>
  <c r="Q24" i="1" s="1"/>
  <c r="O25" i="1" s="1"/>
  <c r="J24" i="1"/>
  <c r="K24" i="1" s="1"/>
  <c r="I25" i="1" s="1"/>
  <c r="D26" i="1"/>
  <c r="E26" i="1" s="1"/>
  <c r="C27" i="1" s="1"/>
  <c r="J56" i="1" l="1"/>
  <c r="K56" i="1" s="1"/>
  <c r="I57" i="1" s="1"/>
  <c r="D56" i="1"/>
  <c r="E56" i="1" s="1"/>
  <c r="C57" i="1" s="1"/>
  <c r="P56" i="1"/>
  <c r="Q56" i="1" s="1"/>
  <c r="O57" i="1" s="1"/>
  <c r="P25" i="1"/>
  <c r="Q25" i="1" s="1"/>
  <c r="O26" i="1" s="1"/>
  <c r="J25" i="1"/>
  <c r="K25" i="1" s="1"/>
  <c r="I26" i="1" s="1"/>
  <c r="D27" i="1"/>
  <c r="E27" i="1" s="1"/>
  <c r="C28" i="1" s="1"/>
  <c r="D57" i="1" l="1"/>
  <c r="E57" i="1" s="1"/>
  <c r="C58" i="1" s="1"/>
  <c r="P57" i="1"/>
  <c r="Q57" i="1" s="1"/>
  <c r="O58" i="1" s="1"/>
  <c r="J57" i="1"/>
  <c r="K57" i="1" s="1"/>
  <c r="I58" i="1" s="1"/>
  <c r="P26" i="1"/>
  <c r="Q26" i="1" s="1"/>
  <c r="O27" i="1" s="1"/>
  <c r="J26" i="1"/>
  <c r="K26" i="1" s="1"/>
  <c r="I27" i="1" s="1"/>
  <c r="D28" i="1"/>
  <c r="E28" i="1" s="1"/>
  <c r="C29" i="1" s="1"/>
  <c r="J58" i="1" l="1"/>
  <c r="K58" i="1" s="1"/>
  <c r="I59" i="1" s="1"/>
  <c r="P58" i="1"/>
  <c r="Q58" i="1" s="1"/>
  <c r="O59" i="1" s="1"/>
  <c r="D58" i="1"/>
  <c r="E58" i="1" s="1"/>
  <c r="C59" i="1" s="1"/>
  <c r="P27" i="1"/>
  <c r="Q27" i="1" s="1"/>
  <c r="O28" i="1" s="1"/>
  <c r="J27" i="1"/>
  <c r="K27" i="1" s="1"/>
  <c r="I28" i="1" s="1"/>
  <c r="D29" i="1"/>
  <c r="E29" i="1" s="1"/>
  <c r="D59" i="1" l="1"/>
  <c r="E59" i="1" s="1"/>
  <c r="C60" i="1" s="1"/>
  <c r="P59" i="1"/>
  <c r="Q59" i="1" s="1"/>
  <c r="O60" i="1" s="1"/>
  <c r="J59" i="1"/>
  <c r="K59" i="1" s="1"/>
  <c r="I60" i="1" s="1"/>
  <c r="P28" i="1"/>
  <c r="Q28" i="1" s="1"/>
  <c r="O29" i="1" s="1"/>
  <c r="J28" i="1"/>
  <c r="K28" i="1" s="1"/>
  <c r="I29" i="1" s="1"/>
  <c r="J60" i="1" l="1"/>
  <c r="K60" i="1" s="1"/>
  <c r="P60" i="1"/>
  <c r="Q60" i="1" s="1"/>
  <c r="D60" i="1"/>
  <c r="E60" i="1" s="1"/>
  <c r="P29" i="1"/>
  <c r="Q29" i="1" s="1"/>
  <c r="J29" i="1"/>
  <c r="K2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<sst xmlns="http://schemas.openxmlformats.org/spreadsheetml/2006/main" count="47" uniqueCount="11">
  <si>
    <t>Anno</t>
  </si>
  <si>
    <t>Rendimento</t>
  </si>
  <si>
    <t>Totale</t>
  </si>
  <si>
    <t>Capitale</t>
  </si>
  <si>
    <r>
      <t>Rendimenti S&amp;P500</t>
    </r>
    <r>
      <rPr>
        <b/>
        <sz val="11"/>
        <color rgb="FFFF0000"/>
        <rFont val="Aptos Narrow"/>
        <family val="2"/>
        <scheme val="minor"/>
      </rPr>
      <t xml:space="preserve"> in EURO</t>
    </r>
  </si>
  <si>
    <t>Media Aritmentica</t>
  </si>
  <si>
    <t>Media Geometrica</t>
  </si>
  <si>
    <t>Caso peggiore possibile</t>
  </si>
  <si>
    <t>Caso migliore possibile</t>
  </si>
  <si>
    <t>Investimento con PIC</t>
  </si>
  <si>
    <t>Investimento con 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</si>
</sst>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10" xfId="0" applyBorder="1"/>
    <xf numFmtId="10" fontId="0" fillId="0" borderId="10" xfId="2" applyNumberFormat="1" applyFont="1" applyBorder="1"/>
    <xf numFmtId="164" fontId="0" fillId="0" borderId="10" xfId="1" applyNumberFormat="1" applyFont="1" applyBorder="1"/>
    <xf numFmtId="164" fontId="18" fillId="0" borderId="10" xfId="1" applyNumberFormat="1" applyFont="1" applyBorder="1"/>
    <xf numFmtId="0" fontId="0" fillId="33" borderId="10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0" fillId="34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3" borderId="11" xfId="0" applyFill="1" applyBorder="1" applyAlignment="1">
      <alignment horizontal="right"/>
    </xf>
    <xf numFmtId="164" fontId="0" fillId="0" borderId="11" xfId="1" applyNumberFormat="1" applyFont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38" borderId="10" xfId="0" applyFill="1" applyBorder="1" applyAlignment="1">
      <alignment horizontal="center"/>
    </xf>
    <xf numFmtId="0" fontId="0" fillId="37" borderId="11" xfId="0" applyFill="1" applyBorder="1" applyAlignment="1">
      <alignment horizontal="center"/>
    </xf>
    <xf numFmtId="0" fontId="0" fillId="37" borderId="13" xfId="0" applyFill="1" applyBorder="1" applyAlignment="1">
      <alignment horizontal="center"/>
    </xf>
    <xf numFmtId="0" fontId="0" fillId="37" borderId="12" xfId="0" applyFill="1" applyBorder="1" applyAlignment="1">
      <alignment horizontal="center"/>
    </xf>
  </cellXfs>
  <cellStyles count="44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Neutrale" xfId="10" builtinId="28" customBuiltin="1"/>
    <cellStyle name="Normale" xfId="0" builtinId="0"/>
    <cellStyle name="Nota" xfId="17" builtinId="10" customBuiltin="1"/>
    <cellStyle name="Output" xfId="12" builtinId="21" customBuiltin="1"/>
    <cellStyle name="Percentuale" xfId="2" builtinId="5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9244-59A5-476B-A35D-4E7AF8F3D264}">
  <dimension ref="A1:Q63"/>
  <sheetViews>
    <sheetView tabSelected="1" zoomScale="110" zoomScaleNormal="110" workbookViewId="0">
      <pane ySplit="1" topLeftCell="A44" activePane="bottomLeft" state="frozen"/>
      <selection pane="bottomLeft" sqref="A1:XFD1"/>
    </sheetView>
  </sheetViews>
  <sheetFormatPr defaultRowHeight="15" x14ac:dyDescent="0.25"/>
  <cols>
    <col min="1" max="5" width="12.140625" customWidth="1"/>
    <col min="6" max="6" width="9.140625" style="12"/>
    <col min="7" max="11" width="12.140625" customWidth="1"/>
    <col min="12" max="12" width="9.140625" style="12"/>
    <col min="13" max="17" width="12.140625" customWidth="1"/>
    <col min="18" max="16384" width="9.140625" style="12"/>
  </cols>
  <sheetData>
    <row r="1" spans="1:17" x14ac:dyDescent="0.25">
      <c r="A1" s="9" t="s">
        <v>4</v>
      </c>
      <c r="B1" s="9"/>
      <c r="C1" s="9"/>
      <c r="D1" s="9"/>
      <c r="E1" s="9"/>
      <c r="G1" s="7" t="s">
        <v>7</v>
      </c>
      <c r="H1" s="7"/>
      <c r="I1" s="7"/>
      <c r="J1" s="7"/>
      <c r="K1" s="7"/>
      <c r="M1" s="8" t="s">
        <v>8</v>
      </c>
      <c r="N1" s="8"/>
      <c r="O1" s="8"/>
      <c r="P1" s="8"/>
      <c r="Q1" s="8"/>
    </row>
    <row r="3" spans="1:17" x14ac:dyDescent="0.25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5" spans="1:17" s="13" customFormat="1" x14ac:dyDescent="0.25">
      <c r="A5" s="5" t="s">
        <v>0</v>
      </c>
      <c r="B5" s="5" t="s">
        <v>1</v>
      </c>
      <c r="C5" s="5" t="s">
        <v>3</v>
      </c>
      <c r="D5" s="10" t="s">
        <v>1</v>
      </c>
      <c r="E5" s="5" t="s">
        <v>2</v>
      </c>
      <c r="G5" s="5" t="s">
        <v>0</v>
      </c>
      <c r="H5" s="5" t="s">
        <v>1</v>
      </c>
      <c r="I5" s="5" t="s">
        <v>3</v>
      </c>
      <c r="J5" s="5" t="s">
        <v>1</v>
      </c>
      <c r="K5" s="5" t="s">
        <v>2</v>
      </c>
      <c r="M5" s="5" t="s">
        <v>0</v>
      </c>
      <c r="N5" s="5" t="s">
        <v>1</v>
      </c>
      <c r="O5" s="5" t="s">
        <v>3</v>
      </c>
      <c r="P5" s="5" t="s">
        <v>1</v>
      </c>
      <c r="Q5" s="5" t="s">
        <v>2</v>
      </c>
    </row>
    <row r="6" spans="1:17" x14ac:dyDescent="0.25">
      <c r="A6" s="1">
        <v>2000</v>
      </c>
      <c r="B6" s="2">
        <v>-1.8700000000000001E-2</v>
      </c>
      <c r="C6" s="3">
        <v>5000</v>
      </c>
      <c r="D6" s="11">
        <f t="shared" ref="D6:D29" si="0">C6*B6</f>
        <v>-93.5</v>
      </c>
      <c r="E6" s="3">
        <f>C6+D6</f>
        <v>4906.5</v>
      </c>
      <c r="G6" s="1">
        <v>2000</v>
      </c>
      <c r="H6" s="2">
        <v>0.39439999999999997</v>
      </c>
      <c r="I6" s="3">
        <v>5000</v>
      </c>
      <c r="J6" s="3">
        <f t="shared" ref="J6:J29" si="1">I6*H6</f>
        <v>1971.9999999999998</v>
      </c>
      <c r="K6" s="3">
        <f>I6+J6</f>
        <v>6972</v>
      </c>
      <c r="M6" s="1">
        <v>2000</v>
      </c>
      <c r="N6" s="2">
        <v>-0.34539999999999998</v>
      </c>
      <c r="O6" s="3">
        <v>5000</v>
      </c>
      <c r="P6" s="3">
        <f t="shared" ref="P6:P29" si="2">O6*N6</f>
        <v>-1727</v>
      </c>
      <c r="Q6" s="3">
        <f>O6+P6</f>
        <v>3273</v>
      </c>
    </row>
    <row r="7" spans="1:17" x14ac:dyDescent="0.25">
      <c r="A7" s="1">
        <v>2001</v>
      </c>
      <c r="B7" s="2">
        <v>-6.9699999999999998E-2</v>
      </c>
      <c r="C7" s="3">
        <f>E6+5000</f>
        <v>9906.5</v>
      </c>
      <c r="D7" s="11">
        <f t="shared" si="0"/>
        <v>-690.48304999999993</v>
      </c>
      <c r="E7" s="3">
        <f>C7+D7</f>
        <v>9216.0169499999993</v>
      </c>
      <c r="G7" s="1">
        <v>2001</v>
      </c>
      <c r="H7" s="2">
        <v>0.34010000000000001</v>
      </c>
      <c r="I7" s="3">
        <f>K6+5000</f>
        <v>11972</v>
      </c>
      <c r="J7" s="3">
        <f t="shared" si="1"/>
        <v>4071.6772000000001</v>
      </c>
      <c r="K7" s="3">
        <f>I7+J7</f>
        <v>16043.6772</v>
      </c>
      <c r="M7" s="1">
        <v>2001</v>
      </c>
      <c r="N7" s="2">
        <v>-0.33360000000000001</v>
      </c>
      <c r="O7" s="3">
        <f>Q6+5000</f>
        <v>8273</v>
      </c>
      <c r="P7" s="3">
        <f t="shared" si="2"/>
        <v>-2759.8728000000001</v>
      </c>
      <c r="Q7" s="3">
        <f>O7+P7</f>
        <v>5513.1271999999999</v>
      </c>
    </row>
    <row r="8" spans="1:17" x14ac:dyDescent="0.25">
      <c r="A8" s="1">
        <v>2002</v>
      </c>
      <c r="B8" s="2">
        <v>-0.34539999999999998</v>
      </c>
      <c r="C8" s="3">
        <f t="shared" ref="C8:C29" si="3">E7+5000</f>
        <v>14216.016949999999</v>
      </c>
      <c r="D8" s="11">
        <f t="shared" si="0"/>
        <v>-4910.2122545299999</v>
      </c>
      <c r="E8" s="3">
        <f t="shared" ref="E8:E29" si="4">C8+D8</f>
        <v>9305.8046954700003</v>
      </c>
      <c r="G8" s="1">
        <v>2002</v>
      </c>
      <c r="H8" s="2">
        <v>0.29139999999999999</v>
      </c>
      <c r="I8" s="3">
        <f t="shared" ref="I8:I29" si="5">K7+5000</f>
        <v>21043.677199999998</v>
      </c>
      <c r="J8" s="3">
        <f t="shared" si="1"/>
        <v>6132.1275360799991</v>
      </c>
      <c r="K8" s="3">
        <f t="shared" ref="K8:K29" si="6">I8+J8</f>
        <v>27175.804736079997</v>
      </c>
      <c r="M8" s="1">
        <v>2002</v>
      </c>
      <c r="N8" s="2">
        <v>-0.13039999999999999</v>
      </c>
      <c r="O8" s="3">
        <f t="shared" ref="O8:O29" si="7">Q7+5000</f>
        <v>10513.127199999999</v>
      </c>
      <c r="P8" s="3">
        <f t="shared" si="2"/>
        <v>-1370.9117868799997</v>
      </c>
      <c r="Q8" s="3">
        <f t="shared" ref="Q8:Q29" si="8">O8+P8</f>
        <v>9142.2154131199986</v>
      </c>
    </row>
    <row r="9" spans="1:17" x14ac:dyDescent="0.25">
      <c r="A9" s="1">
        <v>2003</v>
      </c>
      <c r="B9" s="2">
        <v>6.8500000000000005E-2</v>
      </c>
      <c r="C9" s="3">
        <f t="shared" si="3"/>
        <v>14305.80469547</v>
      </c>
      <c r="D9" s="11">
        <f t="shared" si="0"/>
        <v>979.94762163969506</v>
      </c>
      <c r="E9" s="3">
        <f t="shared" si="4"/>
        <v>15285.752317109695</v>
      </c>
      <c r="G9" s="1">
        <v>2003</v>
      </c>
      <c r="H9" s="2">
        <v>0.2666</v>
      </c>
      <c r="I9" s="3">
        <f t="shared" si="5"/>
        <v>32175.804736079997</v>
      </c>
      <c r="J9" s="3">
        <f t="shared" si="1"/>
        <v>8578.0695426389266</v>
      </c>
      <c r="K9" s="3">
        <f t="shared" si="6"/>
        <v>40753.874278718926</v>
      </c>
      <c r="M9" s="1">
        <v>2003</v>
      </c>
      <c r="N9" s="2">
        <v>-6.9699999999999998E-2</v>
      </c>
      <c r="O9" s="3">
        <f t="shared" si="7"/>
        <v>14142.215413119999</v>
      </c>
      <c r="P9" s="3">
        <f t="shared" si="2"/>
        <v>-985.71241429446388</v>
      </c>
      <c r="Q9" s="3">
        <f t="shared" si="8"/>
        <v>13156.502998825536</v>
      </c>
    </row>
    <row r="10" spans="1:17" x14ac:dyDescent="0.25">
      <c r="A10" s="1">
        <v>2004</v>
      </c>
      <c r="B10" s="2">
        <v>2.81E-2</v>
      </c>
      <c r="C10" s="3">
        <f t="shared" si="3"/>
        <v>20285.752317109695</v>
      </c>
      <c r="D10" s="11">
        <f t="shared" si="0"/>
        <v>570.02964011078245</v>
      </c>
      <c r="E10" s="3">
        <f t="shared" si="4"/>
        <v>20855.781957220475</v>
      </c>
      <c r="G10" s="1">
        <v>2004</v>
      </c>
      <c r="H10" s="2">
        <v>0.24049999999999999</v>
      </c>
      <c r="I10" s="3">
        <f t="shared" si="5"/>
        <v>45753.874278718926</v>
      </c>
      <c r="J10" s="3">
        <f t="shared" si="1"/>
        <v>11003.8067640319</v>
      </c>
      <c r="K10" s="3">
        <f t="shared" si="6"/>
        <v>56757.681042750824</v>
      </c>
      <c r="M10" s="1">
        <v>2004</v>
      </c>
      <c r="N10" s="2">
        <v>-5.62E-2</v>
      </c>
      <c r="O10" s="3">
        <f t="shared" si="7"/>
        <v>18156.502998825534</v>
      </c>
      <c r="P10" s="3">
        <f t="shared" si="2"/>
        <v>-1020.395468533995</v>
      </c>
      <c r="Q10" s="3">
        <f t="shared" si="8"/>
        <v>17136.107530291538</v>
      </c>
    </row>
    <row r="11" spans="1:17" x14ac:dyDescent="0.25">
      <c r="A11" s="1">
        <v>2005</v>
      </c>
      <c r="B11" s="2">
        <v>0.21129999999999999</v>
      </c>
      <c r="C11" s="3">
        <f t="shared" si="3"/>
        <v>25855.781957220475</v>
      </c>
      <c r="D11" s="11">
        <f t="shared" si="0"/>
        <v>5463.3267275606859</v>
      </c>
      <c r="E11" s="3">
        <f t="shared" si="4"/>
        <v>31319.10868478116</v>
      </c>
      <c r="G11" s="1">
        <v>2005</v>
      </c>
      <c r="H11" s="2">
        <v>0.22170000000000001</v>
      </c>
      <c r="I11" s="3">
        <f t="shared" si="5"/>
        <v>61757.681042750824</v>
      </c>
      <c r="J11" s="3">
        <f t="shared" si="1"/>
        <v>13691.677887177859</v>
      </c>
      <c r="K11" s="3">
        <f t="shared" si="6"/>
        <v>75449.358929928683</v>
      </c>
      <c r="M11" s="1">
        <v>2005</v>
      </c>
      <c r="N11" s="2">
        <v>-1.8700000000000001E-2</v>
      </c>
      <c r="O11" s="3">
        <f t="shared" si="7"/>
        <v>22136.107530291538</v>
      </c>
      <c r="P11" s="3">
        <f t="shared" si="2"/>
        <v>-413.94521081645178</v>
      </c>
      <c r="Q11" s="3">
        <f t="shared" si="8"/>
        <v>21722.162319475086</v>
      </c>
    </row>
    <row r="12" spans="1:17" x14ac:dyDescent="0.25">
      <c r="A12" s="1">
        <v>2006</v>
      </c>
      <c r="B12" s="2">
        <v>3.7199999999999997E-2</v>
      </c>
      <c r="C12" s="3">
        <f t="shared" si="3"/>
        <v>36319.10868478116</v>
      </c>
      <c r="D12" s="11">
        <f t="shared" si="0"/>
        <v>1351.0708430738591</v>
      </c>
      <c r="E12" s="3">
        <f t="shared" si="4"/>
        <v>37670.17952785502</v>
      </c>
      <c r="G12" s="1">
        <v>2006</v>
      </c>
      <c r="H12" s="2">
        <v>0.219</v>
      </c>
      <c r="I12" s="3">
        <f t="shared" si="5"/>
        <v>80449.358929928683</v>
      </c>
      <c r="J12" s="3">
        <f t="shared" si="1"/>
        <v>17618.409605654382</v>
      </c>
      <c r="K12" s="3">
        <f t="shared" si="6"/>
        <v>98067.768535583062</v>
      </c>
      <c r="M12" s="1">
        <v>2006</v>
      </c>
      <c r="N12" s="2">
        <v>1.5E-3</v>
      </c>
      <c r="O12" s="3">
        <f t="shared" si="7"/>
        <v>26722.162319475086</v>
      </c>
      <c r="P12" s="3">
        <f t="shared" si="2"/>
        <v>40.083243479212634</v>
      </c>
      <c r="Q12" s="3">
        <f t="shared" si="8"/>
        <v>26762.2455629543</v>
      </c>
    </row>
    <row r="13" spans="1:17" x14ac:dyDescent="0.25">
      <c r="A13" s="1">
        <v>2007</v>
      </c>
      <c r="B13" s="2">
        <v>-5.62E-2</v>
      </c>
      <c r="C13" s="3">
        <f t="shared" si="3"/>
        <v>42670.17952785502</v>
      </c>
      <c r="D13" s="11">
        <f t="shared" si="0"/>
        <v>-2398.0640894654521</v>
      </c>
      <c r="E13" s="3">
        <f t="shared" si="4"/>
        <v>40272.11543838957</v>
      </c>
      <c r="G13" s="1">
        <v>2007</v>
      </c>
      <c r="H13" s="2">
        <v>0.21129999999999999</v>
      </c>
      <c r="I13" s="3">
        <f t="shared" si="5"/>
        <v>103067.76853558306</v>
      </c>
      <c r="J13" s="3">
        <f t="shared" si="1"/>
        <v>21778.2194915687</v>
      </c>
      <c r="K13" s="3">
        <f t="shared" si="6"/>
        <v>124845.98802715176</v>
      </c>
      <c r="M13" s="1">
        <v>2007</v>
      </c>
      <c r="N13" s="2">
        <v>2.81E-2</v>
      </c>
      <c r="O13" s="3">
        <f t="shared" si="7"/>
        <v>31762.2455629543</v>
      </c>
      <c r="P13" s="3">
        <f t="shared" si="2"/>
        <v>892.51910031901582</v>
      </c>
      <c r="Q13" s="3">
        <f t="shared" si="8"/>
        <v>32654.764663273316</v>
      </c>
    </row>
    <row r="14" spans="1:17" x14ac:dyDescent="0.25">
      <c r="A14" s="1">
        <v>2008</v>
      </c>
      <c r="B14" s="2">
        <v>-0.33360000000000001</v>
      </c>
      <c r="C14" s="3">
        <f t="shared" si="3"/>
        <v>45272.11543838957</v>
      </c>
      <c r="D14" s="11">
        <f t="shared" si="0"/>
        <v>-15102.777710246761</v>
      </c>
      <c r="E14" s="3">
        <f t="shared" si="4"/>
        <v>30169.337728142811</v>
      </c>
      <c r="G14" s="1">
        <v>2008</v>
      </c>
      <c r="H14" s="2">
        <v>0.15629999999999999</v>
      </c>
      <c r="I14" s="3">
        <f t="shared" si="5"/>
        <v>129845.98802715176</v>
      </c>
      <c r="J14" s="3">
        <f t="shared" si="1"/>
        <v>20294.927928643821</v>
      </c>
      <c r="K14" s="3">
        <f t="shared" si="6"/>
        <v>150140.91595579559</v>
      </c>
      <c r="M14" s="1">
        <v>2008</v>
      </c>
      <c r="N14" s="2">
        <v>3.7199999999999997E-2</v>
      </c>
      <c r="O14" s="3">
        <f t="shared" si="7"/>
        <v>37654.764663273316</v>
      </c>
      <c r="P14" s="3">
        <f t="shared" si="2"/>
        <v>1400.7572454737672</v>
      </c>
      <c r="Q14" s="3">
        <f t="shared" si="8"/>
        <v>39055.521908747083</v>
      </c>
    </row>
    <row r="15" spans="1:17" x14ac:dyDescent="0.25">
      <c r="A15" s="1">
        <v>2009</v>
      </c>
      <c r="B15" s="2">
        <v>0.22170000000000001</v>
      </c>
      <c r="C15" s="3">
        <f t="shared" si="3"/>
        <v>35169.337728142811</v>
      </c>
      <c r="D15" s="11">
        <f t="shared" si="0"/>
        <v>7797.0421743292618</v>
      </c>
      <c r="E15" s="3">
        <f t="shared" si="4"/>
        <v>42966.379902472072</v>
      </c>
      <c r="G15" s="1">
        <v>2009</v>
      </c>
      <c r="H15" s="2">
        <v>0.1376</v>
      </c>
      <c r="I15" s="3">
        <f t="shared" si="5"/>
        <v>155140.91595579559</v>
      </c>
      <c r="J15" s="3">
        <f t="shared" si="1"/>
        <v>21347.390035517474</v>
      </c>
      <c r="K15" s="3">
        <f t="shared" si="6"/>
        <v>176488.30599131307</v>
      </c>
      <c r="M15" s="1">
        <v>2009</v>
      </c>
      <c r="N15" s="2">
        <v>5.45E-2</v>
      </c>
      <c r="O15" s="3">
        <f t="shared" si="7"/>
        <v>44055.521908747083</v>
      </c>
      <c r="P15" s="3">
        <f t="shared" si="2"/>
        <v>2401.0259440267159</v>
      </c>
      <c r="Q15" s="3">
        <f t="shared" si="8"/>
        <v>46456.547852773801</v>
      </c>
    </row>
    <row r="16" spans="1:17" x14ac:dyDescent="0.25">
      <c r="A16" s="1">
        <v>2010</v>
      </c>
      <c r="B16" s="2">
        <v>0.24049999999999999</v>
      </c>
      <c r="C16" s="3">
        <f t="shared" si="3"/>
        <v>47966.379902472072</v>
      </c>
      <c r="D16" s="11">
        <f t="shared" si="0"/>
        <v>11535.914366544534</v>
      </c>
      <c r="E16" s="3">
        <f t="shared" si="4"/>
        <v>59502.294269016609</v>
      </c>
      <c r="G16" s="1">
        <v>2010</v>
      </c>
      <c r="H16" s="2">
        <v>0.13059999999999999</v>
      </c>
      <c r="I16" s="3">
        <f t="shared" si="5"/>
        <v>181488.30599131307</v>
      </c>
      <c r="J16" s="3">
        <f t="shared" si="1"/>
        <v>23702.372762465486</v>
      </c>
      <c r="K16" s="3">
        <f t="shared" si="6"/>
        <v>205190.67875377857</v>
      </c>
      <c r="M16" s="1">
        <v>2010</v>
      </c>
      <c r="N16" s="2">
        <v>6.8500000000000005E-2</v>
      </c>
      <c r="O16" s="3">
        <f t="shared" si="7"/>
        <v>51456.547852773801</v>
      </c>
      <c r="P16" s="3">
        <f t="shared" si="2"/>
        <v>3524.7735279150056</v>
      </c>
      <c r="Q16" s="3">
        <f t="shared" si="8"/>
        <v>54981.321380688809</v>
      </c>
    </row>
    <row r="17" spans="1:17" x14ac:dyDescent="0.25">
      <c r="A17" s="1">
        <v>2011</v>
      </c>
      <c r="B17" s="2">
        <v>5.45E-2</v>
      </c>
      <c r="C17" s="3">
        <f t="shared" si="3"/>
        <v>64502.294269016609</v>
      </c>
      <c r="D17" s="11">
        <f t="shared" si="0"/>
        <v>3515.3750376614053</v>
      </c>
      <c r="E17" s="3">
        <f t="shared" si="4"/>
        <v>68017.669306678014</v>
      </c>
      <c r="G17" s="1">
        <v>2011</v>
      </c>
      <c r="H17" s="2">
        <v>8.3900000000000002E-2</v>
      </c>
      <c r="I17" s="3">
        <f t="shared" si="5"/>
        <v>210190.67875377857</v>
      </c>
      <c r="J17" s="3">
        <f t="shared" si="1"/>
        <v>17634.997947442022</v>
      </c>
      <c r="K17" s="3">
        <f t="shared" si="6"/>
        <v>227825.6767012206</v>
      </c>
      <c r="M17" s="1">
        <v>2011</v>
      </c>
      <c r="N17" s="2">
        <v>7.0800000000000002E-2</v>
      </c>
      <c r="O17" s="3">
        <f t="shared" si="7"/>
        <v>59981.321380688809</v>
      </c>
      <c r="P17" s="3">
        <f t="shared" si="2"/>
        <v>4246.6775537527674</v>
      </c>
      <c r="Q17" s="3">
        <f t="shared" si="8"/>
        <v>64227.998934441574</v>
      </c>
    </row>
    <row r="18" spans="1:17" x14ac:dyDescent="0.25">
      <c r="A18" s="1">
        <v>2012</v>
      </c>
      <c r="B18" s="2">
        <v>0.1376</v>
      </c>
      <c r="C18" s="3">
        <f t="shared" si="3"/>
        <v>73017.669306678014</v>
      </c>
      <c r="D18" s="11">
        <f t="shared" si="0"/>
        <v>10047.231296598895</v>
      </c>
      <c r="E18" s="3">
        <f t="shared" si="4"/>
        <v>83064.90060327691</v>
      </c>
      <c r="G18" s="1">
        <v>2012</v>
      </c>
      <c r="H18" s="2">
        <v>7.0800000000000002E-2</v>
      </c>
      <c r="I18" s="3">
        <f t="shared" si="5"/>
        <v>232825.6767012206</v>
      </c>
      <c r="J18" s="3">
        <f t="shared" si="1"/>
        <v>16484.05791044642</v>
      </c>
      <c r="K18" s="3">
        <f t="shared" si="6"/>
        <v>249309.73461166702</v>
      </c>
      <c r="M18" s="1">
        <v>2012</v>
      </c>
      <c r="N18" s="2">
        <v>8.3900000000000002E-2</v>
      </c>
      <c r="O18" s="3">
        <f t="shared" si="7"/>
        <v>69227.998934441566</v>
      </c>
      <c r="P18" s="3">
        <f t="shared" si="2"/>
        <v>5808.2291105996474</v>
      </c>
      <c r="Q18" s="3">
        <f t="shared" si="8"/>
        <v>75036.228045041207</v>
      </c>
    </row>
    <row r="19" spans="1:17" x14ac:dyDescent="0.25">
      <c r="A19" s="1">
        <v>2013</v>
      </c>
      <c r="B19" s="2">
        <v>0.2666</v>
      </c>
      <c r="C19" s="3">
        <f t="shared" si="3"/>
        <v>88064.90060327691</v>
      </c>
      <c r="D19" s="11">
        <f t="shared" si="0"/>
        <v>23478.102500833626</v>
      </c>
      <c r="E19" s="3">
        <f t="shared" si="4"/>
        <v>111543.00310411054</v>
      </c>
      <c r="G19" s="1">
        <v>2013</v>
      </c>
      <c r="H19" s="2">
        <v>6.8500000000000005E-2</v>
      </c>
      <c r="I19" s="3">
        <f t="shared" si="5"/>
        <v>254309.73461166702</v>
      </c>
      <c r="J19" s="3">
        <f t="shared" si="1"/>
        <v>17420.216820899193</v>
      </c>
      <c r="K19" s="3">
        <f t="shared" si="6"/>
        <v>271729.95143256622</v>
      </c>
      <c r="M19" s="1">
        <v>2013</v>
      </c>
      <c r="N19" s="2">
        <v>0.13059999999999999</v>
      </c>
      <c r="O19" s="3">
        <f t="shared" si="7"/>
        <v>80036.228045041207</v>
      </c>
      <c r="P19" s="3">
        <f t="shared" si="2"/>
        <v>10452.731382682381</v>
      </c>
      <c r="Q19" s="3">
        <f t="shared" si="8"/>
        <v>90488.959427723588</v>
      </c>
    </row>
    <row r="20" spans="1:17" x14ac:dyDescent="0.25">
      <c r="A20" s="1">
        <v>2014</v>
      </c>
      <c r="B20" s="2">
        <v>0.29139999999999999</v>
      </c>
      <c r="C20" s="3">
        <f t="shared" si="3"/>
        <v>116543.00310411054</v>
      </c>
      <c r="D20" s="11">
        <f t="shared" si="0"/>
        <v>33960.63110453781</v>
      </c>
      <c r="E20" s="3">
        <f t="shared" si="4"/>
        <v>150503.63420864835</v>
      </c>
      <c r="G20" s="1">
        <v>2014</v>
      </c>
      <c r="H20" s="2">
        <v>5.45E-2</v>
      </c>
      <c r="I20" s="3">
        <f t="shared" si="5"/>
        <v>276729.95143256622</v>
      </c>
      <c r="J20" s="3">
        <f t="shared" si="1"/>
        <v>15081.782353074859</v>
      </c>
      <c r="K20" s="3">
        <f t="shared" si="6"/>
        <v>291811.73378564109</v>
      </c>
      <c r="M20" s="1">
        <v>2014</v>
      </c>
      <c r="N20" s="2">
        <v>0.1376</v>
      </c>
      <c r="O20" s="3">
        <f t="shared" si="7"/>
        <v>95488.959427723588</v>
      </c>
      <c r="P20" s="3">
        <f t="shared" si="2"/>
        <v>13139.280817254767</v>
      </c>
      <c r="Q20" s="3">
        <f t="shared" si="8"/>
        <v>108628.24024497835</v>
      </c>
    </row>
    <row r="21" spans="1:17" x14ac:dyDescent="0.25">
      <c r="A21" s="1">
        <v>2015</v>
      </c>
      <c r="B21" s="2">
        <v>0.13059999999999999</v>
      </c>
      <c r="C21" s="3">
        <f t="shared" si="3"/>
        <v>155503.63420864835</v>
      </c>
      <c r="D21" s="11">
        <f t="shared" si="0"/>
        <v>20308.774627649473</v>
      </c>
      <c r="E21" s="3">
        <f t="shared" si="4"/>
        <v>175812.40883629781</v>
      </c>
      <c r="G21" s="1">
        <v>2015</v>
      </c>
      <c r="H21" s="2">
        <v>3.7199999999999997E-2</v>
      </c>
      <c r="I21" s="3">
        <f t="shared" si="5"/>
        <v>296811.73378564109</v>
      </c>
      <c r="J21" s="3">
        <f t="shared" si="1"/>
        <v>11041.396496825848</v>
      </c>
      <c r="K21" s="3">
        <f t="shared" si="6"/>
        <v>307853.13028246694</v>
      </c>
      <c r="M21" s="1">
        <v>2015</v>
      </c>
      <c r="N21" s="2">
        <v>0.15629999999999999</v>
      </c>
      <c r="O21" s="3">
        <f t="shared" si="7"/>
        <v>113628.24024497835</v>
      </c>
      <c r="P21" s="3">
        <f t="shared" si="2"/>
        <v>17760.093950290116</v>
      </c>
      <c r="Q21" s="3">
        <f t="shared" si="8"/>
        <v>131388.33419526846</v>
      </c>
    </row>
    <row r="22" spans="1:17" x14ac:dyDescent="0.25">
      <c r="A22" s="1">
        <v>2016</v>
      </c>
      <c r="B22" s="2">
        <v>0.15629999999999999</v>
      </c>
      <c r="C22" s="3">
        <f t="shared" si="3"/>
        <v>180812.40883629781</v>
      </c>
      <c r="D22" s="11">
        <f t="shared" si="0"/>
        <v>28260.979501113346</v>
      </c>
      <c r="E22" s="3">
        <f t="shared" si="4"/>
        <v>209073.38833741116</v>
      </c>
      <c r="G22" s="1">
        <v>2016</v>
      </c>
      <c r="H22" s="2">
        <v>2.81E-2</v>
      </c>
      <c r="I22" s="3">
        <f t="shared" si="5"/>
        <v>312853.13028246694</v>
      </c>
      <c r="J22" s="3">
        <f t="shared" si="1"/>
        <v>8791.1729609373215</v>
      </c>
      <c r="K22" s="3">
        <f t="shared" si="6"/>
        <v>321644.30324340425</v>
      </c>
      <c r="M22" s="1">
        <v>2016</v>
      </c>
      <c r="N22" s="2">
        <v>0.21129999999999999</v>
      </c>
      <c r="O22" s="3">
        <f t="shared" si="7"/>
        <v>136388.33419526846</v>
      </c>
      <c r="P22" s="3">
        <f t="shared" si="2"/>
        <v>28818.855015460224</v>
      </c>
      <c r="Q22" s="3">
        <f t="shared" si="8"/>
        <v>165207.18921072868</v>
      </c>
    </row>
    <row r="23" spans="1:17" x14ac:dyDescent="0.25">
      <c r="A23" s="1">
        <v>2017</v>
      </c>
      <c r="B23" s="2">
        <v>7.0800000000000002E-2</v>
      </c>
      <c r="C23" s="3">
        <f t="shared" si="3"/>
        <v>214073.38833741116</v>
      </c>
      <c r="D23" s="11">
        <f t="shared" si="0"/>
        <v>15156.395894288711</v>
      </c>
      <c r="E23" s="3">
        <f t="shared" si="4"/>
        <v>229229.78423169989</v>
      </c>
      <c r="G23" s="1">
        <v>2017</v>
      </c>
      <c r="H23" s="2">
        <v>1.5E-3</v>
      </c>
      <c r="I23" s="3">
        <f t="shared" si="5"/>
        <v>326644.30324340425</v>
      </c>
      <c r="J23" s="3">
        <f t="shared" si="1"/>
        <v>489.96645486510641</v>
      </c>
      <c r="K23" s="3">
        <f t="shared" si="6"/>
        <v>327134.26969826937</v>
      </c>
      <c r="M23" s="1">
        <v>2017</v>
      </c>
      <c r="N23" s="2">
        <v>0.219</v>
      </c>
      <c r="O23" s="3">
        <f t="shared" si="7"/>
        <v>170207.18921072868</v>
      </c>
      <c r="P23" s="3">
        <f t="shared" si="2"/>
        <v>37275.374437149585</v>
      </c>
      <c r="Q23" s="3">
        <f t="shared" si="8"/>
        <v>207482.56364787827</v>
      </c>
    </row>
    <row r="24" spans="1:17" x14ac:dyDescent="0.25">
      <c r="A24" s="1">
        <v>2018</v>
      </c>
      <c r="B24" s="2">
        <v>1.5E-3</v>
      </c>
      <c r="C24" s="3">
        <f t="shared" si="3"/>
        <v>234229.78423169989</v>
      </c>
      <c r="D24" s="11">
        <f t="shared" si="0"/>
        <v>351.34467634754986</v>
      </c>
      <c r="E24" s="3">
        <f t="shared" si="4"/>
        <v>234581.12890804742</v>
      </c>
      <c r="G24" s="1">
        <v>2018</v>
      </c>
      <c r="H24" s="2">
        <v>-1.8700000000000001E-2</v>
      </c>
      <c r="I24" s="3">
        <f t="shared" si="5"/>
        <v>332134.26969826937</v>
      </c>
      <c r="J24" s="3">
        <f t="shared" si="1"/>
        <v>-6210.9108433576375</v>
      </c>
      <c r="K24" s="3">
        <f t="shared" si="6"/>
        <v>325923.35885491176</v>
      </c>
      <c r="M24" s="1">
        <v>2018</v>
      </c>
      <c r="N24" s="2">
        <v>0.22170000000000001</v>
      </c>
      <c r="O24" s="3">
        <f t="shared" si="7"/>
        <v>212482.56364787827</v>
      </c>
      <c r="P24" s="3">
        <f t="shared" si="2"/>
        <v>47107.384360734613</v>
      </c>
      <c r="Q24" s="3">
        <f t="shared" si="8"/>
        <v>259589.94800861288</v>
      </c>
    </row>
    <row r="25" spans="1:17" x14ac:dyDescent="0.25">
      <c r="A25" s="1">
        <v>2019</v>
      </c>
      <c r="B25" s="2">
        <v>0.34010000000000001</v>
      </c>
      <c r="C25" s="3">
        <f t="shared" si="3"/>
        <v>239581.12890804742</v>
      </c>
      <c r="D25" s="11">
        <f t="shared" si="0"/>
        <v>81481.541941626929</v>
      </c>
      <c r="E25" s="3">
        <f t="shared" si="4"/>
        <v>321062.67084967438</v>
      </c>
      <c r="G25" s="1">
        <v>2019</v>
      </c>
      <c r="H25" s="2">
        <v>-5.62E-2</v>
      </c>
      <c r="I25" s="3">
        <f t="shared" si="5"/>
        <v>330923.35885491176</v>
      </c>
      <c r="J25" s="3">
        <f t="shared" si="1"/>
        <v>-18597.892767646041</v>
      </c>
      <c r="K25" s="3">
        <f t="shared" si="6"/>
        <v>312325.4660872657</v>
      </c>
      <c r="M25" s="1">
        <v>2019</v>
      </c>
      <c r="N25" s="2">
        <v>0.24049999999999999</v>
      </c>
      <c r="O25" s="3">
        <f t="shared" si="7"/>
        <v>264589.94800861285</v>
      </c>
      <c r="P25" s="3">
        <f t="shared" si="2"/>
        <v>63633.88249607139</v>
      </c>
      <c r="Q25" s="3">
        <f t="shared" si="8"/>
        <v>328223.83050468424</v>
      </c>
    </row>
    <row r="26" spans="1:17" x14ac:dyDescent="0.25">
      <c r="A26" s="1">
        <v>2020</v>
      </c>
      <c r="B26" s="2">
        <v>8.3900000000000002E-2</v>
      </c>
      <c r="C26" s="3">
        <f t="shared" si="3"/>
        <v>326062.67084967438</v>
      </c>
      <c r="D26" s="11">
        <f t="shared" si="0"/>
        <v>27356.658084287683</v>
      </c>
      <c r="E26" s="3">
        <f t="shared" si="4"/>
        <v>353419.32893396204</v>
      </c>
      <c r="G26" s="1">
        <v>2020</v>
      </c>
      <c r="H26" s="2">
        <v>-6.9699999999999998E-2</v>
      </c>
      <c r="I26" s="3">
        <f t="shared" si="5"/>
        <v>317325.4660872657</v>
      </c>
      <c r="J26" s="3">
        <f t="shared" si="1"/>
        <v>-22117.584986282418</v>
      </c>
      <c r="K26" s="3">
        <f t="shared" si="6"/>
        <v>295207.8811009833</v>
      </c>
      <c r="M26" s="1">
        <v>2020</v>
      </c>
      <c r="N26" s="2">
        <v>0.2666</v>
      </c>
      <c r="O26" s="3">
        <f t="shared" si="7"/>
        <v>333223.83050468424</v>
      </c>
      <c r="P26" s="3">
        <f t="shared" si="2"/>
        <v>88837.473212548823</v>
      </c>
      <c r="Q26" s="3">
        <f t="shared" si="8"/>
        <v>422061.30371723307</v>
      </c>
    </row>
    <row r="27" spans="1:17" x14ac:dyDescent="0.25">
      <c r="A27" s="1">
        <v>2021</v>
      </c>
      <c r="B27" s="2">
        <v>0.39439999999999997</v>
      </c>
      <c r="C27" s="3">
        <f t="shared" si="3"/>
        <v>358419.32893396204</v>
      </c>
      <c r="D27" s="11">
        <f t="shared" si="0"/>
        <v>141360.5833315546</v>
      </c>
      <c r="E27" s="3">
        <f t="shared" si="4"/>
        <v>499779.91226551664</v>
      </c>
      <c r="G27" s="1">
        <v>2021</v>
      </c>
      <c r="H27" s="2">
        <v>-0.13039999999999999</v>
      </c>
      <c r="I27" s="3">
        <f t="shared" si="5"/>
        <v>300207.8811009833</v>
      </c>
      <c r="J27" s="3">
        <f t="shared" si="1"/>
        <v>-39147.107695568222</v>
      </c>
      <c r="K27" s="3">
        <f t="shared" si="6"/>
        <v>261060.77340541506</v>
      </c>
      <c r="M27" s="1">
        <v>2021</v>
      </c>
      <c r="N27" s="2">
        <v>0.29139999999999999</v>
      </c>
      <c r="O27" s="3">
        <f t="shared" si="7"/>
        <v>427061.30371723307</v>
      </c>
      <c r="P27" s="3">
        <f t="shared" si="2"/>
        <v>124445.66390320171</v>
      </c>
      <c r="Q27" s="3">
        <f t="shared" si="8"/>
        <v>551506.96762043482</v>
      </c>
    </row>
    <row r="28" spans="1:17" x14ac:dyDescent="0.25">
      <c r="A28" s="1">
        <v>2022</v>
      </c>
      <c r="B28" s="2">
        <v>-0.13039999999999999</v>
      </c>
      <c r="C28" s="3">
        <f t="shared" si="3"/>
        <v>504779.91226551664</v>
      </c>
      <c r="D28" s="11">
        <f t="shared" si="0"/>
        <v>-65823.300559423369</v>
      </c>
      <c r="E28" s="3">
        <f t="shared" si="4"/>
        <v>438956.6117060933</v>
      </c>
      <c r="G28" s="1">
        <v>2022</v>
      </c>
      <c r="H28" s="2">
        <v>-0.33360000000000001</v>
      </c>
      <c r="I28" s="3">
        <f t="shared" si="5"/>
        <v>266060.77340541506</v>
      </c>
      <c r="J28" s="3">
        <f t="shared" si="1"/>
        <v>-88757.874008046463</v>
      </c>
      <c r="K28" s="3">
        <f t="shared" si="6"/>
        <v>177302.8993973686</v>
      </c>
      <c r="M28" s="1">
        <v>2022</v>
      </c>
      <c r="N28" s="2">
        <v>0.34010000000000001</v>
      </c>
      <c r="O28" s="3">
        <f t="shared" si="7"/>
        <v>556506.96762043482</v>
      </c>
      <c r="P28" s="3">
        <f t="shared" si="2"/>
        <v>189268.01968770989</v>
      </c>
      <c r="Q28" s="3">
        <f t="shared" si="8"/>
        <v>745774.98730814469</v>
      </c>
    </row>
    <row r="29" spans="1:17" x14ac:dyDescent="0.25">
      <c r="A29" s="1">
        <v>2023</v>
      </c>
      <c r="B29" s="2">
        <v>0.219</v>
      </c>
      <c r="C29" s="3">
        <f t="shared" si="3"/>
        <v>443956.6117060933</v>
      </c>
      <c r="D29" s="11">
        <f t="shared" si="0"/>
        <v>97226.497963634436</v>
      </c>
      <c r="E29" s="4">
        <f t="shared" si="4"/>
        <v>541183.10966972774</v>
      </c>
      <c r="G29" s="1">
        <v>2023</v>
      </c>
      <c r="H29" s="2">
        <v>-0.34539999999999998</v>
      </c>
      <c r="I29" s="3">
        <f t="shared" si="5"/>
        <v>182302.8993973686</v>
      </c>
      <c r="J29" s="3">
        <f t="shared" si="1"/>
        <v>-62967.421451851114</v>
      </c>
      <c r="K29" s="4">
        <f t="shared" si="6"/>
        <v>119335.47794551749</v>
      </c>
      <c r="M29" s="1">
        <v>2023</v>
      </c>
      <c r="N29" s="2">
        <v>0.39439999999999997</v>
      </c>
      <c r="O29" s="3">
        <f t="shared" si="7"/>
        <v>750774.98730814469</v>
      </c>
      <c r="P29" s="3">
        <f t="shared" si="2"/>
        <v>296105.65499433223</v>
      </c>
      <c r="Q29" s="4">
        <f t="shared" si="8"/>
        <v>1046880.6423024769</v>
      </c>
    </row>
    <row r="30" spans="1:17" x14ac:dyDescent="0.25">
      <c r="E30" s="1"/>
    </row>
    <row r="31" spans="1:17" x14ac:dyDescent="0.25">
      <c r="C31" s="6" t="s">
        <v>5</v>
      </c>
      <c r="D31" s="14"/>
      <c r="E31" s="2">
        <f>SUM(B6:B29)/24</f>
        <v>8.3333333333333356E-2</v>
      </c>
      <c r="I31" s="6" t="s">
        <v>5</v>
      </c>
      <c r="J31" s="6"/>
      <c r="K31" s="2">
        <f>SUM(H6:H29)/24</f>
        <v>8.3333333333333329E-2</v>
      </c>
      <c r="O31" s="6" t="s">
        <v>5</v>
      </c>
      <c r="P31" s="6"/>
      <c r="Q31" s="2">
        <f>SUM(N6:N29)/24</f>
        <v>8.3333333333333329E-2</v>
      </c>
    </row>
    <row r="32" spans="1:17" x14ac:dyDescent="0.25">
      <c r="C32" s="6" t="s">
        <v>6</v>
      </c>
      <c r="D32" s="14"/>
      <c r="E32" s="2" cm="1">
        <f t="array" ref="E32">GEOMEAN(1+B6:B29)-1</f>
        <v>6.6065519574000309E-2</v>
      </c>
      <c r="I32" s="6" t="s">
        <v>6</v>
      </c>
      <c r="J32" s="6"/>
      <c r="K32" s="2" cm="1">
        <f t="array" ref="K32">GEOMEAN(1+H6:H29)-1</f>
        <v>6.6065519574000309E-2</v>
      </c>
      <c r="O32" s="6" t="s">
        <v>6</v>
      </c>
      <c r="P32" s="6"/>
      <c r="Q32" s="2" cm="1">
        <f t="array" ref="Q32">GEOMEAN(1+N6:N29)-1</f>
        <v>6.6065519574000309E-2</v>
      </c>
    </row>
    <row r="34" spans="1:17" x14ac:dyDescent="0.25">
      <c r="A34" s="16" t="s">
        <v>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/>
    </row>
    <row r="36" spans="1:17" s="13" customFormat="1" x14ac:dyDescent="0.25">
      <c r="A36" s="5" t="s">
        <v>0</v>
      </c>
      <c r="B36" s="5" t="s">
        <v>1</v>
      </c>
      <c r="C36" s="5" t="s">
        <v>3</v>
      </c>
      <c r="D36" s="5" t="s">
        <v>1</v>
      </c>
      <c r="E36" s="5" t="s">
        <v>2</v>
      </c>
      <c r="G36" s="5" t="s">
        <v>0</v>
      </c>
      <c r="H36" s="5" t="s">
        <v>1</v>
      </c>
      <c r="I36" s="5" t="s">
        <v>3</v>
      </c>
      <c r="J36" s="5" t="s">
        <v>1</v>
      </c>
      <c r="K36" s="5" t="s">
        <v>2</v>
      </c>
      <c r="M36" s="5" t="s">
        <v>0</v>
      </c>
      <c r="N36" s="5" t="s">
        <v>1</v>
      </c>
      <c r="O36" s="5" t="s">
        <v>3</v>
      </c>
      <c r="P36" s="5" t="s">
        <v>1</v>
      </c>
      <c r="Q36" s="5" t="s">
        <v>2</v>
      </c>
    </row>
    <row r="37" spans="1:17" x14ac:dyDescent="0.25">
      <c r="A37" s="1">
        <v>2000</v>
      </c>
      <c r="B37" s="2">
        <v>-1.8700000000000001E-2</v>
      </c>
      <c r="C37" s="3">
        <v>120000</v>
      </c>
      <c r="D37" s="3">
        <f t="shared" ref="D37:D60" si="9">C37*B37</f>
        <v>-2244</v>
      </c>
      <c r="E37" s="3">
        <f>C37+D37</f>
        <v>117756</v>
      </c>
      <c r="G37" s="1">
        <v>2000</v>
      </c>
      <c r="H37" s="2">
        <v>0.39439999999999997</v>
      </c>
      <c r="I37" s="3">
        <v>120000</v>
      </c>
      <c r="J37" s="3">
        <f t="shared" ref="J37:J60" si="10">I37*H37</f>
        <v>47328</v>
      </c>
      <c r="K37" s="3">
        <f>I37+J37</f>
        <v>167328</v>
      </c>
      <c r="M37" s="1">
        <v>2000</v>
      </c>
      <c r="N37" s="2">
        <v>-0.34539999999999998</v>
      </c>
      <c r="O37" s="3">
        <v>120000</v>
      </c>
      <c r="P37" s="3">
        <f t="shared" ref="P37:P60" si="11">O37*N37</f>
        <v>-41448</v>
      </c>
      <c r="Q37" s="3">
        <f>O37+P37</f>
        <v>78552</v>
      </c>
    </row>
    <row r="38" spans="1:17" x14ac:dyDescent="0.25">
      <c r="A38" s="1">
        <v>2001</v>
      </c>
      <c r="B38" s="2">
        <v>-6.9699999999999998E-2</v>
      </c>
      <c r="C38" s="3">
        <f>E37</f>
        <v>117756</v>
      </c>
      <c r="D38" s="3">
        <f t="shared" si="9"/>
        <v>-8207.5931999999993</v>
      </c>
      <c r="E38" s="3">
        <f>C38+D38</f>
        <v>109548.4068</v>
      </c>
      <c r="G38" s="1">
        <v>2001</v>
      </c>
      <c r="H38" s="2">
        <v>0.34010000000000001</v>
      </c>
      <c r="I38" s="3">
        <f>K37</f>
        <v>167328</v>
      </c>
      <c r="J38" s="3">
        <f t="shared" si="10"/>
        <v>56908.252800000002</v>
      </c>
      <c r="K38" s="3">
        <f>I38+J38</f>
        <v>224236.25280000002</v>
      </c>
      <c r="M38" s="1">
        <v>2001</v>
      </c>
      <c r="N38" s="2">
        <v>-0.33360000000000001</v>
      </c>
      <c r="O38" s="3">
        <f>Q37</f>
        <v>78552</v>
      </c>
      <c r="P38" s="3">
        <f t="shared" si="11"/>
        <v>-26204.947200000002</v>
      </c>
      <c r="Q38" s="3">
        <f>O38+P38</f>
        <v>52347.052799999998</v>
      </c>
    </row>
    <row r="39" spans="1:17" x14ac:dyDescent="0.25">
      <c r="A39" s="1">
        <v>2002</v>
      </c>
      <c r="B39" s="2">
        <v>-0.34539999999999998</v>
      </c>
      <c r="C39" s="3">
        <f t="shared" ref="C39:C60" si="12">E38</f>
        <v>109548.4068</v>
      </c>
      <c r="D39" s="3">
        <f t="shared" si="9"/>
        <v>-37838.019708719999</v>
      </c>
      <c r="E39" s="3">
        <f t="shared" ref="E39:E60" si="13">C39+D39</f>
        <v>71710.38709127999</v>
      </c>
      <c r="G39" s="1">
        <v>2002</v>
      </c>
      <c r="H39" s="2">
        <v>0.29139999999999999</v>
      </c>
      <c r="I39" s="3">
        <f t="shared" ref="I39:I60" si="14">K38</f>
        <v>224236.25280000002</v>
      </c>
      <c r="J39" s="3">
        <f t="shared" si="10"/>
        <v>65342.444065920005</v>
      </c>
      <c r="K39" s="3">
        <f t="shared" ref="K39:K60" si="15">I39+J39</f>
        <v>289578.69686592004</v>
      </c>
      <c r="M39" s="1">
        <v>2002</v>
      </c>
      <c r="N39" s="2">
        <v>-0.13039999999999999</v>
      </c>
      <c r="O39" s="3">
        <f t="shared" ref="O39:O60" si="16">Q38</f>
        <v>52347.052799999998</v>
      </c>
      <c r="P39" s="3">
        <f t="shared" si="11"/>
        <v>-6826.055685119999</v>
      </c>
      <c r="Q39" s="3">
        <f t="shared" ref="Q39:Q60" si="17">O39+P39</f>
        <v>45520.997114879996</v>
      </c>
    </row>
    <row r="40" spans="1:17" x14ac:dyDescent="0.25">
      <c r="A40" s="1">
        <v>2003</v>
      </c>
      <c r="B40" s="2">
        <v>6.8500000000000005E-2</v>
      </c>
      <c r="C40" s="3">
        <f t="shared" si="12"/>
        <v>71710.38709127999</v>
      </c>
      <c r="D40" s="3">
        <f t="shared" si="9"/>
        <v>4912.1615157526794</v>
      </c>
      <c r="E40" s="3">
        <f t="shared" si="13"/>
        <v>76622.548607032673</v>
      </c>
      <c r="G40" s="1">
        <v>2003</v>
      </c>
      <c r="H40" s="2">
        <v>0.2666</v>
      </c>
      <c r="I40" s="3">
        <f t="shared" si="14"/>
        <v>289578.69686592004</v>
      </c>
      <c r="J40" s="3">
        <f t="shared" si="10"/>
        <v>77201.680584454283</v>
      </c>
      <c r="K40" s="3">
        <f t="shared" si="15"/>
        <v>366780.3774503743</v>
      </c>
      <c r="M40" s="1">
        <v>2003</v>
      </c>
      <c r="N40" s="2">
        <v>-6.9699999999999998E-2</v>
      </c>
      <c r="O40" s="3">
        <f t="shared" si="16"/>
        <v>45520.997114879996</v>
      </c>
      <c r="P40" s="3">
        <f t="shared" si="11"/>
        <v>-3172.8134989071355</v>
      </c>
      <c r="Q40" s="3">
        <f t="shared" si="17"/>
        <v>42348.183615972863</v>
      </c>
    </row>
    <row r="41" spans="1:17" x14ac:dyDescent="0.25">
      <c r="A41" s="1">
        <v>2004</v>
      </c>
      <c r="B41" s="2">
        <v>2.81E-2</v>
      </c>
      <c r="C41" s="3">
        <f t="shared" si="12"/>
        <v>76622.548607032673</v>
      </c>
      <c r="D41" s="3">
        <f t="shared" si="9"/>
        <v>2153.0936158576183</v>
      </c>
      <c r="E41" s="3">
        <f t="shared" si="13"/>
        <v>78775.642222890296</v>
      </c>
      <c r="G41" s="1">
        <v>2004</v>
      </c>
      <c r="H41" s="2">
        <v>0.24049999999999999</v>
      </c>
      <c r="I41" s="3">
        <f t="shared" si="14"/>
        <v>366780.3774503743</v>
      </c>
      <c r="J41" s="3">
        <f t="shared" si="10"/>
        <v>88210.680776815017</v>
      </c>
      <c r="K41" s="3">
        <f t="shared" si="15"/>
        <v>454991.05822718935</v>
      </c>
      <c r="M41" s="1">
        <v>2004</v>
      </c>
      <c r="N41" s="2">
        <v>-5.62E-2</v>
      </c>
      <c r="O41" s="3">
        <f t="shared" si="16"/>
        <v>42348.183615972863</v>
      </c>
      <c r="P41" s="3">
        <f t="shared" si="11"/>
        <v>-2379.967919217675</v>
      </c>
      <c r="Q41" s="3">
        <f t="shared" si="17"/>
        <v>39968.215696755185</v>
      </c>
    </row>
    <row r="42" spans="1:17" x14ac:dyDescent="0.25">
      <c r="A42" s="1">
        <v>2005</v>
      </c>
      <c r="B42" s="2">
        <v>0.21129999999999999</v>
      </c>
      <c r="C42" s="3">
        <f t="shared" si="12"/>
        <v>78775.642222890296</v>
      </c>
      <c r="D42" s="3">
        <f t="shared" si="9"/>
        <v>16645.293201696717</v>
      </c>
      <c r="E42" s="3">
        <f t="shared" si="13"/>
        <v>95420.93542458702</v>
      </c>
      <c r="G42" s="1">
        <v>2005</v>
      </c>
      <c r="H42" s="2">
        <v>0.22170000000000001</v>
      </c>
      <c r="I42" s="3">
        <f t="shared" si="14"/>
        <v>454991.05822718935</v>
      </c>
      <c r="J42" s="3">
        <f t="shared" si="10"/>
        <v>100871.51760896789</v>
      </c>
      <c r="K42" s="3">
        <f t="shared" si="15"/>
        <v>555862.57583615719</v>
      </c>
      <c r="M42" s="1">
        <v>2005</v>
      </c>
      <c r="N42" s="2">
        <v>-1.8700000000000001E-2</v>
      </c>
      <c r="O42" s="3">
        <f t="shared" si="16"/>
        <v>39968.215696755185</v>
      </c>
      <c r="P42" s="3">
        <f t="shared" si="11"/>
        <v>-747.40563352932202</v>
      </c>
      <c r="Q42" s="3">
        <f t="shared" si="17"/>
        <v>39220.810063225865</v>
      </c>
    </row>
    <row r="43" spans="1:17" x14ac:dyDescent="0.25">
      <c r="A43" s="1">
        <v>2006</v>
      </c>
      <c r="B43" s="2">
        <v>3.7199999999999997E-2</v>
      </c>
      <c r="C43" s="3">
        <f t="shared" si="12"/>
        <v>95420.93542458702</v>
      </c>
      <c r="D43" s="3">
        <f t="shared" si="9"/>
        <v>3549.6587977946369</v>
      </c>
      <c r="E43" s="3">
        <f t="shared" si="13"/>
        <v>98970.594222381653</v>
      </c>
      <c r="G43" s="1">
        <v>2006</v>
      </c>
      <c r="H43" s="2">
        <v>0.219</v>
      </c>
      <c r="I43" s="3">
        <f t="shared" si="14"/>
        <v>555862.57583615719</v>
      </c>
      <c r="J43" s="3">
        <f t="shared" si="10"/>
        <v>121733.90410811843</v>
      </c>
      <c r="K43" s="3">
        <f t="shared" si="15"/>
        <v>677596.47994427558</v>
      </c>
      <c r="M43" s="1">
        <v>2006</v>
      </c>
      <c r="N43" s="2">
        <v>1.5E-3</v>
      </c>
      <c r="O43" s="3">
        <f t="shared" si="16"/>
        <v>39220.810063225865</v>
      </c>
      <c r="P43" s="3">
        <f t="shared" si="11"/>
        <v>58.831215094838797</v>
      </c>
      <c r="Q43" s="3">
        <f t="shared" si="17"/>
        <v>39279.641278320705</v>
      </c>
    </row>
    <row r="44" spans="1:17" x14ac:dyDescent="0.25">
      <c r="A44" s="1">
        <v>2007</v>
      </c>
      <c r="B44" s="2">
        <v>-5.62E-2</v>
      </c>
      <c r="C44" s="3">
        <f t="shared" si="12"/>
        <v>98970.594222381653</v>
      </c>
      <c r="D44" s="3">
        <f t="shared" si="9"/>
        <v>-5562.1473952978486</v>
      </c>
      <c r="E44" s="3">
        <f t="shared" si="13"/>
        <v>93408.446827083797</v>
      </c>
      <c r="G44" s="1">
        <v>2007</v>
      </c>
      <c r="H44" s="2">
        <v>0.21129999999999999</v>
      </c>
      <c r="I44" s="3">
        <f t="shared" si="14"/>
        <v>677596.47994427558</v>
      </c>
      <c r="J44" s="3">
        <f t="shared" si="10"/>
        <v>143176.13621222542</v>
      </c>
      <c r="K44" s="3">
        <f t="shared" si="15"/>
        <v>820772.616156501</v>
      </c>
      <c r="M44" s="1">
        <v>2007</v>
      </c>
      <c r="N44" s="2">
        <v>2.81E-2</v>
      </c>
      <c r="O44" s="3">
        <f t="shared" si="16"/>
        <v>39279.641278320705</v>
      </c>
      <c r="P44" s="3">
        <f t="shared" si="11"/>
        <v>1103.7579199208119</v>
      </c>
      <c r="Q44" s="3">
        <f t="shared" si="17"/>
        <v>40383.399198241517</v>
      </c>
    </row>
    <row r="45" spans="1:17" x14ac:dyDescent="0.25">
      <c r="A45" s="1">
        <v>2008</v>
      </c>
      <c r="B45" s="2">
        <v>-0.33360000000000001</v>
      </c>
      <c r="C45" s="3">
        <f t="shared" si="12"/>
        <v>93408.446827083797</v>
      </c>
      <c r="D45" s="3">
        <f t="shared" si="9"/>
        <v>-31161.057861515157</v>
      </c>
      <c r="E45" s="3">
        <f t="shared" si="13"/>
        <v>62247.388965568636</v>
      </c>
      <c r="G45" s="1">
        <v>2008</v>
      </c>
      <c r="H45" s="2">
        <v>0.15629999999999999</v>
      </c>
      <c r="I45" s="3">
        <f t="shared" si="14"/>
        <v>820772.616156501</v>
      </c>
      <c r="J45" s="3">
        <f t="shared" si="10"/>
        <v>128286.7599052611</v>
      </c>
      <c r="K45" s="3">
        <f t="shared" si="15"/>
        <v>949059.3760617621</v>
      </c>
      <c r="M45" s="1">
        <v>2008</v>
      </c>
      <c r="N45" s="2">
        <v>3.7199999999999997E-2</v>
      </c>
      <c r="O45" s="3">
        <f t="shared" si="16"/>
        <v>40383.399198241517</v>
      </c>
      <c r="P45" s="3">
        <f t="shared" si="11"/>
        <v>1502.2624501745843</v>
      </c>
      <c r="Q45" s="3">
        <f t="shared" si="17"/>
        <v>41885.661648416099</v>
      </c>
    </row>
    <row r="46" spans="1:17" x14ac:dyDescent="0.25">
      <c r="A46" s="1">
        <v>2009</v>
      </c>
      <c r="B46" s="2">
        <v>0.22170000000000001</v>
      </c>
      <c r="C46" s="3">
        <f t="shared" si="12"/>
        <v>62247.388965568636</v>
      </c>
      <c r="D46" s="3">
        <f t="shared" si="9"/>
        <v>13800.246133666567</v>
      </c>
      <c r="E46" s="3">
        <f t="shared" si="13"/>
        <v>76047.635099235209</v>
      </c>
      <c r="G46" s="1">
        <v>2009</v>
      </c>
      <c r="H46" s="2">
        <v>0.1376</v>
      </c>
      <c r="I46" s="3">
        <f t="shared" si="14"/>
        <v>949059.3760617621</v>
      </c>
      <c r="J46" s="3">
        <f t="shared" si="10"/>
        <v>130590.57014609847</v>
      </c>
      <c r="K46" s="3">
        <f t="shared" si="15"/>
        <v>1079649.9462078605</v>
      </c>
      <c r="M46" s="1">
        <v>2009</v>
      </c>
      <c r="N46" s="2">
        <v>5.45E-2</v>
      </c>
      <c r="O46" s="3">
        <f t="shared" si="16"/>
        <v>41885.661648416099</v>
      </c>
      <c r="P46" s="3">
        <f t="shared" si="11"/>
        <v>2282.7685598386774</v>
      </c>
      <c r="Q46" s="3">
        <f t="shared" si="17"/>
        <v>44168.430208254773</v>
      </c>
    </row>
    <row r="47" spans="1:17" x14ac:dyDescent="0.25">
      <c r="A47" s="1">
        <v>2010</v>
      </c>
      <c r="B47" s="2">
        <v>0.24049999999999999</v>
      </c>
      <c r="C47" s="3">
        <f t="shared" si="12"/>
        <v>76047.635099235209</v>
      </c>
      <c r="D47" s="3">
        <f t="shared" si="9"/>
        <v>18289.456241366068</v>
      </c>
      <c r="E47" s="3">
        <f t="shared" si="13"/>
        <v>94337.09134060127</v>
      </c>
      <c r="G47" s="1">
        <v>2010</v>
      </c>
      <c r="H47" s="2">
        <v>0.13059999999999999</v>
      </c>
      <c r="I47" s="3">
        <f t="shared" si="14"/>
        <v>1079649.9462078605</v>
      </c>
      <c r="J47" s="3">
        <f t="shared" si="10"/>
        <v>141002.28297474657</v>
      </c>
      <c r="K47" s="3">
        <f t="shared" si="15"/>
        <v>1220652.229182607</v>
      </c>
      <c r="M47" s="1">
        <v>2010</v>
      </c>
      <c r="N47" s="2">
        <v>6.8500000000000005E-2</v>
      </c>
      <c r="O47" s="3">
        <f t="shared" si="16"/>
        <v>44168.430208254773</v>
      </c>
      <c r="P47" s="3">
        <f t="shared" si="11"/>
        <v>3025.5374692654523</v>
      </c>
      <c r="Q47" s="3">
        <f t="shared" si="17"/>
        <v>47193.967677520224</v>
      </c>
    </row>
    <row r="48" spans="1:17" x14ac:dyDescent="0.25">
      <c r="A48" s="1">
        <v>2011</v>
      </c>
      <c r="B48" s="2">
        <v>5.45E-2</v>
      </c>
      <c r="C48" s="3">
        <f t="shared" si="12"/>
        <v>94337.09134060127</v>
      </c>
      <c r="D48" s="3">
        <f t="shared" si="9"/>
        <v>5141.3714780627688</v>
      </c>
      <c r="E48" s="3">
        <f t="shared" si="13"/>
        <v>99478.462818664033</v>
      </c>
      <c r="G48" s="1">
        <v>2011</v>
      </c>
      <c r="H48" s="2">
        <v>8.3900000000000002E-2</v>
      </c>
      <c r="I48" s="3">
        <f t="shared" si="14"/>
        <v>1220652.229182607</v>
      </c>
      <c r="J48" s="3">
        <f t="shared" si="10"/>
        <v>102412.72202842073</v>
      </c>
      <c r="K48" s="3">
        <f t="shared" si="15"/>
        <v>1323064.9512110278</v>
      </c>
      <c r="M48" s="1">
        <v>2011</v>
      </c>
      <c r="N48" s="2">
        <v>7.0800000000000002E-2</v>
      </c>
      <c r="O48" s="3">
        <f t="shared" si="16"/>
        <v>47193.967677520224</v>
      </c>
      <c r="P48" s="3">
        <f t="shared" si="11"/>
        <v>3341.3329115684319</v>
      </c>
      <c r="Q48" s="3">
        <f t="shared" si="17"/>
        <v>50535.300589088656</v>
      </c>
    </row>
    <row r="49" spans="1:17" x14ac:dyDescent="0.25">
      <c r="A49" s="1">
        <v>2012</v>
      </c>
      <c r="B49" s="2">
        <v>0.1376</v>
      </c>
      <c r="C49" s="3">
        <f t="shared" si="12"/>
        <v>99478.462818664033</v>
      </c>
      <c r="D49" s="3">
        <f t="shared" si="9"/>
        <v>13688.236483848172</v>
      </c>
      <c r="E49" s="3">
        <f t="shared" si="13"/>
        <v>113166.69930251221</v>
      </c>
      <c r="G49" s="1">
        <v>2012</v>
      </c>
      <c r="H49" s="2">
        <v>7.0800000000000002E-2</v>
      </c>
      <c r="I49" s="3">
        <f t="shared" si="14"/>
        <v>1323064.9512110278</v>
      </c>
      <c r="J49" s="3">
        <f t="shared" si="10"/>
        <v>93672.998545740775</v>
      </c>
      <c r="K49" s="3">
        <f t="shared" si="15"/>
        <v>1416737.9497567685</v>
      </c>
      <c r="M49" s="1">
        <v>2012</v>
      </c>
      <c r="N49" s="2">
        <v>8.3900000000000002E-2</v>
      </c>
      <c r="O49" s="3">
        <f t="shared" si="16"/>
        <v>50535.300589088656</v>
      </c>
      <c r="P49" s="3">
        <f t="shared" si="11"/>
        <v>4239.9117194245382</v>
      </c>
      <c r="Q49" s="3">
        <f t="shared" si="17"/>
        <v>54775.212308513197</v>
      </c>
    </row>
    <row r="50" spans="1:17" x14ac:dyDescent="0.25">
      <c r="A50" s="1">
        <v>2013</v>
      </c>
      <c r="B50" s="2">
        <v>0.2666</v>
      </c>
      <c r="C50" s="3">
        <f t="shared" si="12"/>
        <v>113166.69930251221</v>
      </c>
      <c r="D50" s="3">
        <f t="shared" si="9"/>
        <v>30170.242034049756</v>
      </c>
      <c r="E50" s="3">
        <f t="shared" si="13"/>
        <v>143336.94133656195</v>
      </c>
      <c r="G50" s="1">
        <v>2013</v>
      </c>
      <c r="H50" s="2">
        <v>6.8500000000000005E-2</v>
      </c>
      <c r="I50" s="3">
        <f t="shared" si="14"/>
        <v>1416737.9497567685</v>
      </c>
      <c r="J50" s="3">
        <f t="shared" si="10"/>
        <v>97046.549558338651</v>
      </c>
      <c r="K50" s="3">
        <f t="shared" si="15"/>
        <v>1513784.4993151072</v>
      </c>
      <c r="M50" s="1">
        <v>2013</v>
      </c>
      <c r="N50" s="2">
        <v>0.13059999999999999</v>
      </c>
      <c r="O50" s="3">
        <f t="shared" si="16"/>
        <v>54775.212308513197</v>
      </c>
      <c r="P50" s="3">
        <f t="shared" si="11"/>
        <v>7153.6427274918233</v>
      </c>
      <c r="Q50" s="3">
        <f t="shared" si="17"/>
        <v>61928.855036005021</v>
      </c>
    </row>
    <row r="51" spans="1:17" x14ac:dyDescent="0.25">
      <c r="A51" s="1">
        <v>2014</v>
      </c>
      <c r="B51" s="2">
        <v>0.29139999999999999</v>
      </c>
      <c r="C51" s="3">
        <f t="shared" si="12"/>
        <v>143336.94133656195</v>
      </c>
      <c r="D51" s="3">
        <f t="shared" si="9"/>
        <v>41768.384705474149</v>
      </c>
      <c r="E51" s="3">
        <f t="shared" si="13"/>
        <v>185105.32604203612</v>
      </c>
      <c r="G51" s="1">
        <v>2014</v>
      </c>
      <c r="H51" s="2">
        <v>5.45E-2</v>
      </c>
      <c r="I51" s="3">
        <f t="shared" si="14"/>
        <v>1513784.4993151072</v>
      </c>
      <c r="J51" s="3">
        <f t="shared" si="10"/>
        <v>82501.25521267335</v>
      </c>
      <c r="K51" s="3">
        <f t="shared" si="15"/>
        <v>1596285.7545277807</v>
      </c>
      <c r="M51" s="1">
        <v>2014</v>
      </c>
      <c r="N51" s="2">
        <v>0.1376</v>
      </c>
      <c r="O51" s="3">
        <f t="shared" si="16"/>
        <v>61928.855036005021</v>
      </c>
      <c r="P51" s="3">
        <f t="shared" si="11"/>
        <v>8521.410452954291</v>
      </c>
      <c r="Q51" s="3">
        <f t="shared" si="17"/>
        <v>70450.26548895931</v>
      </c>
    </row>
    <row r="52" spans="1:17" x14ac:dyDescent="0.25">
      <c r="A52" s="1">
        <v>2015</v>
      </c>
      <c r="B52" s="2">
        <v>0.13059999999999999</v>
      </c>
      <c r="C52" s="3">
        <f t="shared" si="12"/>
        <v>185105.32604203612</v>
      </c>
      <c r="D52" s="3">
        <f t="shared" si="9"/>
        <v>24174.755581089918</v>
      </c>
      <c r="E52" s="3">
        <f t="shared" si="13"/>
        <v>209280.08162312603</v>
      </c>
      <c r="G52" s="1">
        <v>2015</v>
      </c>
      <c r="H52" s="2">
        <v>3.7199999999999997E-2</v>
      </c>
      <c r="I52" s="3">
        <f t="shared" si="14"/>
        <v>1596285.7545277807</v>
      </c>
      <c r="J52" s="3">
        <f t="shared" si="10"/>
        <v>59381.830068433439</v>
      </c>
      <c r="K52" s="3">
        <f t="shared" si="15"/>
        <v>1655667.5845962141</v>
      </c>
      <c r="M52" s="1">
        <v>2015</v>
      </c>
      <c r="N52" s="2">
        <v>0.15629999999999999</v>
      </c>
      <c r="O52" s="3">
        <f t="shared" si="16"/>
        <v>70450.26548895931</v>
      </c>
      <c r="P52" s="3">
        <f t="shared" si="11"/>
        <v>11011.37649592434</v>
      </c>
      <c r="Q52" s="3">
        <f t="shared" si="17"/>
        <v>81461.641984883652</v>
      </c>
    </row>
    <row r="53" spans="1:17" x14ac:dyDescent="0.25">
      <c r="A53" s="1">
        <v>2016</v>
      </c>
      <c r="B53" s="2">
        <v>0.15629999999999999</v>
      </c>
      <c r="C53" s="3">
        <f t="shared" si="12"/>
        <v>209280.08162312603</v>
      </c>
      <c r="D53" s="3">
        <f t="shared" si="9"/>
        <v>32710.476757694596</v>
      </c>
      <c r="E53" s="3">
        <f t="shared" si="13"/>
        <v>241990.55838082061</v>
      </c>
      <c r="G53" s="1">
        <v>2016</v>
      </c>
      <c r="H53" s="2">
        <v>2.81E-2</v>
      </c>
      <c r="I53" s="3">
        <f t="shared" si="14"/>
        <v>1655667.5845962141</v>
      </c>
      <c r="J53" s="3">
        <f t="shared" si="10"/>
        <v>46524.259127153615</v>
      </c>
      <c r="K53" s="3">
        <f t="shared" si="15"/>
        <v>1702191.8437233677</v>
      </c>
      <c r="M53" s="1">
        <v>2016</v>
      </c>
      <c r="N53" s="2">
        <v>0.21129999999999999</v>
      </c>
      <c r="O53" s="3">
        <f t="shared" si="16"/>
        <v>81461.641984883652</v>
      </c>
      <c r="P53" s="3">
        <f t="shared" si="11"/>
        <v>17212.844951405914</v>
      </c>
      <c r="Q53" s="3">
        <f t="shared" si="17"/>
        <v>98674.48693628957</v>
      </c>
    </row>
    <row r="54" spans="1:17" x14ac:dyDescent="0.25">
      <c r="A54" s="1">
        <v>2017</v>
      </c>
      <c r="B54" s="2">
        <v>7.0800000000000002E-2</v>
      </c>
      <c r="C54" s="3">
        <f t="shared" si="12"/>
        <v>241990.55838082061</v>
      </c>
      <c r="D54" s="3">
        <f t="shared" si="9"/>
        <v>17132.931533362102</v>
      </c>
      <c r="E54" s="3">
        <f t="shared" si="13"/>
        <v>259123.48991418272</v>
      </c>
      <c r="G54" s="1">
        <v>2017</v>
      </c>
      <c r="H54" s="2">
        <v>1.5E-3</v>
      </c>
      <c r="I54" s="3">
        <f t="shared" si="14"/>
        <v>1702191.8437233677</v>
      </c>
      <c r="J54" s="3">
        <f t="shared" si="10"/>
        <v>2553.2877655850516</v>
      </c>
      <c r="K54" s="3">
        <f t="shared" si="15"/>
        <v>1704745.1314889528</v>
      </c>
      <c r="M54" s="1">
        <v>2017</v>
      </c>
      <c r="N54" s="2">
        <v>0.219</v>
      </c>
      <c r="O54" s="3">
        <f t="shared" si="16"/>
        <v>98674.48693628957</v>
      </c>
      <c r="P54" s="3">
        <f t="shared" si="11"/>
        <v>21609.712639047415</v>
      </c>
      <c r="Q54" s="3">
        <f t="shared" si="17"/>
        <v>120284.19957533698</v>
      </c>
    </row>
    <row r="55" spans="1:17" x14ac:dyDescent="0.25">
      <c r="A55" s="1">
        <v>2018</v>
      </c>
      <c r="B55" s="2">
        <v>1.5E-3</v>
      </c>
      <c r="C55" s="3">
        <f t="shared" si="12"/>
        <v>259123.48991418272</v>
      </c>
      <c r="D55" s="3">
        <f t="shared" si="9"/>
        <v>388.68523487127408</v>
      </c>
      <c r="E55" s="3">
        <f t="shared" si="13"/>
        <v>259512.175149054</v>
      </c>
      <c r="G55" s="1">
        <v>2018</v>
      </c>
      <c r="H55" s="2">
        <v>-1.8700000000000001E-2</v>
      </c>
      <c r="I55" s="3">
        <f t="shared" si="14"/>
        <v>1704745.1314889528</v>
      </c>
      <c r="J55" s="3">
        <f t="shared" si="10"/>
        <v>-31878.733958843419</v>
      </c>
      <c r="K55" s="3">
        <f t="shared" si="15"/>
        <v>1672866.3975301094</v>
      </c>
      <c r="M55" s="1">
        <v>2018</v>
      </c>
      <c r="N55" s="2">
        <v>0.22170000000000001</v>
      </c>
      <c r="O55" s="3">
        <f t="shared" si="16"/>
        <v>120284.19957533698</v>
      </c>
      <c r="P55" s="3">
        <f t="shared" si="11"/>
        <v>26667.00704585221</v>
      </c>
      <c r="Q55" s="3">
        <f t="shared" si="17"/>
        <v>146951.20662118919</v>
      </c>
    </row>
    <row r="56" spans="1:17" x14ac:dyDescent="0.25">
      <c r="A56" s="1">
        <v>2019</v>
      </c>
      <c r="B56" s="2">
        <v>0.34010000000000001</v>
      </c>
      <c r="C56" s="3">
        <f t="shared" si="12"/>
        <v>259512.175149054</v>
      </c>
      <c r="D56" s="3">
        <f t="shared" si="9"/>
        <v>88260.090768193273</v>
      </c>
      <c r="E56" s="3">
        <f t="shared" si="13"/>
        <v>347772.26591724728</v>
      </c>
      <c r="G56" s="1">
        <v>2019</v>
      </c>
      <c r="H56" s="2">
        <v>-5.62E-2</v>
      </c>
      <c r="I56" s="3">
        <f t="shared" si="14"/>
        <v>1672866.3975301094</v>
      </c>
      <c r="J56" s="3">
        <f t="shared" si="10"/>
        <v>-94015.091541192145</v>
      </c>
      <c r="K56" s="3">
        <f t="shared" si="15"/>
        <v>1578851.3059889171</v>
      </c>
      <c r="M56" s="1">
        <v>2019</v>
      </c>
      <c r="N56" s="2">
        <v>0.24049999999999999</v>
      </c>
      <c r="O56" s="3">
        <f t="shared" si="16"/>
        <v>146951.20662118919</v>
      </c>
      <c r="P56" s="3">
        <f t="shared" si="11"/>
        <v>35341.765192396</v>
      </c>
      <c r="Q56" s="3">
        <f t="shared" si="17"/>
        <v>182292.9718135852</v>
      </c>
    </row>
    <row r="57" spans="1:17" x14ac:dyDescent="0.25">
      <c r="A57" s="1">
        <v>2020</v>
      </c>
      <c r="B57" s="2">
        <v>8.3900000000000002E-2</v>
      </c>
      <c r="C57" s="3">
        <f t="shared" si="12"/>
        <v>347772.26591724728</v>
      </c>
      <c r="D57" s="3">
        <f t="shared" si="9"/>
        <v>29178.093110457048</v>
      </c>
      <c r="E57" s="3">
        <f t="shared" si="13"/>
        <v>376950.35902770434</v>
      </c>
      <c r="G57" s="1">
        <v>2020</v>
      </c>
      <c r="H57" s="2">
        <v>-6.9699999999999998E-2</v>
      </c>
      <c r="I57" s="3">
        <f t="shared" si="14"/>
        <v>1578851.3059889171</v>
      </c>
      <c r="J57" s="3">
        <f t="shared" si="10"/>
        <v>-110045.93602742752</v>
      </c>
      <c r="K57" s="3">
        <f t="shared" si="15"/>
        <v>1468805.3699614897</v>
      </c>
      <c r="M57" s="1">
        <v>2020</v>
      </c>
      <c r="N57" s="2">
        <v>0.2666</v>
      </c>
      <c r="O57" s="3">
        <f t="shared" si="16"/>
        <v>182292.9718135852</v>
      </c>
      <c r="P57" s="3">
        <f t="shared" si="11"/>
        <v>48599.306285501814</v>
      </c>
      <c r="Q57" s="3">
        <f t="shared" si="17"/>
        <v>230892.27809908701</v>
      </c>
    </row>
    <row r="58" spans="1:17" x14ac:dyDescent="0.25">
      <c r="A58" s="1">
        <v>2021</v>
      </c>
      <c r="B58" s="2">
        <v>0.39439999999999997</v>
      </c>
      <c r="C58" s="3">
        <f t="shared" si="12"/>
        <v>376950.35902770434</v>
      </c>
      <c r="D58" s="3">
        <f t="shared" si="9"/>
        <v>148669.22160052659</v>
      </c>
      <c r="E58" s="3">
        <f t="shared" si="13"/>
        <v>525619.58062823093</v>
      </c>
      <c r="G58" s="1">
        <v>2021</v>
      </c>
      <c r="H58" s="2">
        <v>-0.13039999999999999</v>
      </c>
      <c r="I58" s="3">
        <f t="shared" si="14"/>
        <v>1468805.3699614897</v>
      </c>
      <c r="J58" s="3">
        <f t="shared" si="10"/>
        <v>-191532.22024297825</v>
      </c>
      <c r="K58" s="3">
        <f t="shared" si="15"/>
        <v>1277273.1497185114</v>
      </c>
      <c r="M58" s="1">
        <v>2021</v>
      </c>
      <c r="N58" s="2">
        <v>0.29139999999999999</v>
      </c>
      <c r="O58" s="3">
        <f t="shared" si="16"/>
        <v>230892.27809908701</v>
      </c>
      <c r="P58" s="3">
        <f t="shared" si="11"/>
        <v>67282.009838073951</v>
      </c>
      <c r="Q58" s="3">
        <f t="shared" si="17"/>
        <v>298174.28793716093</v>
      </c>
    </row>
    <row r="59" spans="1:17" x14ac:dyDescent="0.25">
      <c r="A59" s="1">
        <v>2022</v>
      </c>
      <c r="B59" s="2">
        <v>-0.13039999999999999</v>
      </c>
      <c r="C59" s="3">
        <f t="shared" si="12"/>
        <v>525619.58062823093</v>
      </c>
      <c r="D59" s="3">
        <f t="shared" si="9"/>
        <v>-68540.793313921313</v>
      </c>
      <c r="E59" s="3">
        <f t="shared" si="13"/>
        <v>457078.78731430962</v>
      </c>
      <c r="G59" s="1">
        <v>2022</v>
      </c>
      <c r="H59" s="2">
        <v>-0.33360000000000001</v>
      </c>
      <c r="I59" s="3">
        <f t="shared" si="14"/>
        <v>1277273.1497185114</v>
      </c>
      <c r="J59" s="3">
        <f t="shared" si="10"/>
        <v>-426098.32274609542</v>
      </c>
      <c r="K59" s="3">
        <f t="shared" si="15"/>
        <v>851174.8269724159</v>
      </c>
      <c r="M59" s="1">
        <v>2022</v>
      </c>
      <c r="N59" s="2">
        <v>0.34010000000000001</v>
      </c>
      <c r="O59" s="3">
        <f t="shared" si="16"/>
        <v>298174.28793716093</v>
      </c>
      <c r="P59" s="3">
        <f t="shared" si="11"/>
        <v>101409.07532742844</v>
      </c>
      <c r="Q59" s="3">
        <f t="shared" si="17"/>
        <v>399583.36326458934</v>
      </c>
    </row>
    <row r="60" spans="1:17" x14ac:dyDescent="0.25">
      <c r="A60" s="1">
        <v>2023</v>
      </c>
      <c r="B60" s="2">
        <v>0.219</v>
      </c>
      <c r="C60" s="3">
        <f t="shared" si="12"/>
        <v>457078.78731430962</v>
      </c>
      <c r="D60" s="3">
        <f t="shared" si="9"/>
        <v>100100.2544218338</v>
      </c>
      <c r="E60" s="4">
        <f t="shared" si="13"/>
        <v>557179.04173614341</v>
      </c>
      <c r="G60" s="1">
        <v>2023</v>
      </c>
      <c r="H60" s="2">
        <v>-0.34539999999999998</v>
      </c>
      <c r="I60" s="3">
        <f t="shared" si="14"/>
        <v>851174.8269724159</v>
      </c>
      <c r="J60" s="3">
        <f t="shared" si="10"/>
        <v>-293995.78523627244</v>
      </c>
      <c r="K60" s="4">
        <f t="shared" si="15"/>
        <v>557179.04173614341</v>
      </c>
      <c r="M60" s="1">
        <v>2023</v>
      </c>
      <c r="N60" s="2">
        <v>0.39439999999999997</v>
      </c>
      <c r="O60" s="3">
        <f t="shared" si="16"/>
        <v>399583.36326458934</v>
      </c>
      <c r="P60" s="3">
        <f t="shared" si="11"/>
        <v>157595.67847155401</v>
      </c>
      <c r="Q60" s="4">
        <f t="shared" si="17"/>
        <v>557179.04173614341</v>
      </c>
    </row>
    <row r="62" spans="1:17" x14ac:dyDescent="0.25">
      <c r="C62" s="6" t="s">
        <v>5</v>
      </c>
      <c r="D62" s="6"/>
      <c r="E62" s="2">
        <f>SUM(B37:B60)/24</f>
        <v>8.3333333333333356E-2</v>
      </c>
      <c r="I62" s="6" t="s">
        <v>5</v>
      </c>
      <c r="J62" s="6"/>
      <c r="K62" s="2">
        <f>SUM(H37:H60)/24</f>
        <v>8.3333333333333329E-2</v>
      </c>
      <c r="O62" s="6" t="s">
        <v>5</v>
      </c>
      <c r="P62" s="6"/>
      <c r="Q62" s="2">
        <f>SUM(N37:N60)/24</f>
        <v>8.3333333333333329E-2</v>
      </c>
    </row>
    <row r="63" spans="1:17" x14ac:dyDescent="0.25">
      <c r="C63" s="6" t="s">
        <v>6</v>
      </c>
      <c r="D63" s="6"/>
      <c r="E63" s="2" cm="1">
        <f t="array" ref="E63">GEOMEAN(1+B37:B60)-1</f>
        <v>6.6065519574000309E-2</v>
      </c>
      <c r="I63" s="6" t="s">
        <v>6</v>
      </c>
      <c r="J63" s="6"/>
      <c r="K63" s="2" cm="1">
        <f t="array" ref="K63">GEOMEAN(1+H37:H60)-1</f>
        <v>6.6065519574000309E-2</v>
      </c>
      <c r="O63" s="6" t="s">
        <v>6</v>
      </c>
      <c r="P63" s="6"/>
      <c r="Q63" s="2" cm="1">
        <f t="array" ref="Q63">GEOMEAN(1+N37:N60)-1</f>
        <v>6.6065519574000309E-2</v>
      </c>
    </row>
  </sheetData>
  <sortState xmlns:xlrd2="http://schemas.microsoft.com/office/spreadsheetml/2017/richdata2" ref="N6:N29">
    <sortCondition ref="N6:N29"/>
  </sortState>
  <mergeCells count="17">
    <mergeCell ref="C63:D63"/>
    <mergeCell ref="I63:J63"/>
    <mergeCell ref="O63:P63"/>
    <mergeCell ref="A34:Q34"/>
    <mergeCell ref="A3:Q3"/>
    <mergeCell ref="G1:K1"/>
    <mergeCell ref="M1:Q1"/>
    <mergeCell ref="A1:E1"/>
    <mergeCell ref="C62:D62"/>
    <mergeCell ref="I62:J62"/>
    <mergeCell ref="O62:P62"/>
    <mergeCell ref="C31:D31"/>
    <mergeCell ref="C32:D32"/>
    <mergeCell ref="I31:J31"/>
    <mergeCell ref="I32:J32"/>
    <mergeCell ref="O31:P31"/>
    <mergeCell ref="O32:P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Rischio di Sequenza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dcterms:created xsi:type="dcterms:W3CDTF">2024-12-23T06:27:16Z</dcterms:created>
  <dcterms:modified xsi:type="dcterms:W3CDTF">2024-12-30T06:51:24Z</dcterms:modified>
</cp:coreProperties>
</file>